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7EBFF343-C541-461F-91AC-94D2EE649B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P" sheetId="5" r:id="rId1"/>
    <sheet name="PPMP" sheetId="3" r:id="rId2"/>
    <sheet name="SPI" sheetId="10" r:id="rId3"/>
  </sheets>
  <definedNames>
    <definedName name="_xlnm._FilterDatabase" localSheetId="1" hidden="1">PPMP!$C$1:$C$892</definedName>
    <definedName name="_xlnm.Print_Area" localSheetId="0">APP!$A$1:$P$37</definedName>
    <definedName name="_xlnm.Print_Area" localSheetId="2">SPI!$A$1:$R$36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0" l="1"/>
  <c r="Q22" i="10"/>
  <c r="M22" i="10"/>
  <c r="M24" i="10"/>
  <c r="I22" i="10"/>
  <c r="I24" i="10" s="1"/>
  <c r="I23" i="10"/>
  <c r="E22" i="10"/>
  <c r="E21" i="10"/>
  <c r="J784" i="3"/>
  <c r="L784" i="3"/>
  <c r="M784" i="3"/>
  <c r="O784" i="3"/>
  <c r="P784" i="3"/>
  <c r="Q784" i="3"/>
  <c r="R784" i="3"/>
  <c r="S784" i="3"/>
  <c r="Q14" i="10"/>
  <c r="M14" i="10"/>
  <c r="I14" i="10"/>
  <c r="E14" i="10"/>
  <c r="J807" i="3"/>
  <c r="J892" i="3"/>
  <c r="K807" i="3"/>
  <c r="L807" i="3"/>
  <c r="M807" i="3"/>
  <c r="N807" i="3"/>
  <c r="O807" i="3"/>
  <c r="P807" i="3"/>
  <c r="Q807" i="3"/>
  <c r="R807" i="3"/>
  <c r="S807" i="3"/>
  <c r="T807" i="3"/>
  <c r="U807" i="3"/>
  <c r="K798" i="3"/>
  <c r="L798" i="3"/>
  <c r="M798" i="3"/>
  <c r="N798" i="3"/>
  <c r="O798" i="3"/>
  <c r="P798" i="3"/>
  <c r="Q798" i="3"/>
  <c r="R798" i="3"/>
  <c r="S798" i="3"/>
  <c r="T798" i="3"/>
  <c r="U798" i="3"/>
  <c r="J798" i="3"/>
  <c r="K792" i="3"/>
  <c r="L792" i="3"/>
  <c r="M792" i="3"/>
  <c r="N792" i="3"/>
  <c r="O792" i="3"/>
  <c r="P792" i="3"/>
  <c r="Q792" i="3"/>
  <c r="R792" i="3"/>
  <c r="S792" i="3"/>
  <c r="T792" i="3"/>
  <c r="U792" i="3"/>
  <c r="J792" i="3"/>
  <c r="K784" i="3"/>
  <c r="N784" i="3"/>
  <c r="T784" i="3"/>
  <c r="U784" i="3"/>
  <c r="K752" i="3"/>
  <c r="L752" i="3"/>
  <c r="M752" i="3"/>
  <c r="N752" i="3"/>
  <c r="O752" i="3"/>
  <c r="P752" i="3"/>
  <c r="Q752" i="3"/>
  <c r="R752" i="3"/>
  <c r="S752" i="3"/>
  <c r="T752" i="3"/>
  <c r="U752" i="3"/>
  <c r="J752" i="3"/>
  <c r="K739" i="3"/>
  <c r="L739" i="3"/>
  <c r="M739" i="3"/>
  <c r="N739" i="3"/>
  <c r="O739" i="3"/>
  <c r="P739" i="3"/>
  <c r="Q739" i="3"/>
  <c r="R739" i="3"/>
  <c r="S739" i="3"/>
  <c r="T739" i="3"/>
  <c r="U739" i="3"/>
  <c r="J739" i="3"/>
  <c r="K591" i="3"/>
  <c r="L591" i="3"/>
  <c r="M591" i="3"/>
  <c r="N591" i="3"/>
  <c r="O591" i="3"/>
  <c r="P591" i="3"/>
  <c r="Q591" i="3"/>
  <c r="R591" i="3"/>
  <c r="S591" i="3"/>
  <c r="T591" i="3"/>
  <c r="U591" i="3"/>
  <c r="J591" i="3"/>
  <c r="K370" i="3"/>
  <c r="L370" i="3"/>
  <c r="M370" i="3"/>
  <c r="N370" i="3"/>
  <c r="O370" i="3"/>
  <c r="P370" i="3"/>
  <c r="Q370" i="3"/>
  <c r="R370" i="3"/>
  <c r="S370" i="3"/>
  <c r="T370" i="3"/>
  <c r="U370" i="3"/>
  <c r="J370" i="3"/>
  <c r="K12" i="3"/>
  <c r="L12" i="3"/>
  <c r="M12" i="3"/>
  <c r="N12" i="3"/>
  <c r="O12" i="3"/>
  <c r="P12" i="3"/>
  <c r="Q12" i="3"/>
  <c r="R12" i="3"/>
  <c r="S12" i="3"/>
  <c r="T12" i="3"/>
  <c r="U12" i="3"/>
  <c r="J12" i="3"/>
  <c r="Q15" i="10"/>
  <c r="M15" i="10"/>
  <c r="I15" i="10"/>
  <c r="E15" i="10"/>
  <c r="Q23" i="10"/>
  <c r="M23" i="10"/>
  <c r="E23" i="10"/>
  <c r="Q21" i="10"/>
  <c r="M21" i="10"/>
  <c r="I21" i="10"/>
  <c r="R21" i="10"/>
  <c r="E13" i="10"/>
  <c r="I13" i="10"/>
  <c r="M13" i="10"/>
  <c r="Q13" i="10"/>
  <c r="R13" i="10"/>
  <c r="P24" i="10"/>
  <c r="O24" i="10"/>
  <c r="N24" i="10"/>
  <c r="L24" i="10"/>
  <c r="K24" i="10"/>
  <c r="J24" i="10"/>
  <c r="H24" i="10"/>
  <c r="G24" i="10"/>
  <c r="F24" i="10"/>
  <c r="D24" i="10"/>
  <c r="C24" i="10"/>
  <c r="B24" i="10"/>
  <c r="E20" i="10"/>
  <c r="P16" i="10"/>
  <c r="O16" i="10"/>
  <c r="N16" i="10"/>
  <c r="L16" i="10"/>
  <c r="K16" i="10"/>
  <c r="J16" i="10"/>
  <c r="H16" i="10"/>
  <c r="G16" i="10"/>
  <c r="F16" i="10"/>
  <c r="D16" i="10"/>
  <c r="C16" i="10"/>
  <c r="B16" i="10"/>
  <c r="E12" i="10"/>
  <c r="R12" i="10" s="1"/>
  <c r="H751" i="3"/>
  <c r="H750" i="3" s="1"/>
  <c r="U749" i="3"/>
  <c r="T749" i="3"/>
  <c r="S749" i="3"/>
  <c r="R749" i="3"/>
  <c r="Q749" i="3"/>
  <c r="P749" i="3"/>
  <c r="O749" i="3"/>
  <c r="N749" i="3"/>
  <c r="M749" i="3"/>
  <c r="L749" i="3"/>
  <c r="K749" i="3"/>
  <c r="J749" i="3"/>
  <c r="R15" i="10" l="1"/>
  <c r="Q16" i="10"/>
  <c r="R22" i="10"/>
  <c r="R24" i="10" s="1"/>
  <c r="Q24" i="10"/>
  <c r="M16" i="10"/>
  <c r="R14" i="10"/>
  <c r="E24" i="10"/>
  <c r="E16" i="10"/>
  <c r="R20" i="10"/>
  <c r="I16" i="10"/>
  <c r="R16" i="10" l="1"/>
  <c r="H837" i="3"/>
  <c r="H657" i="3" l="1"/>
  <c r="H656" i="3"/>
  <c r="H655" i="3"/>
  <c r="H654" i="3"/>
  <c r="H653" i="3"/>
  <c r="H652" i="3"/>
  <c r="H650" i="3"/>
  <c r="H649" i="3"/>
  <c r="H648" i="3"/>
  <c r="H647" i="3"/>
  <c r="H646" i="3"/>
  <c r="H645" i="3"/>
  <c r="H639" i="3"/>
  <c r="H635" i="3"/>
  <c r="H636" i="3"/>
  <c r="H637" i="3"/>
  <c r="H638" i="3"/>
  <c r="H634" i="3"/>
  <c r="H844" i="3"/>
  <c r="H843" i="3"/>
  <c r="H842" i="3"/>
  <c r="H841" i="3"/>
  <c r="H840" i="3"/>
  <c r="H839" i="3"/>
  <c r="H858" i="3"/>
  <c r="H857" i="3"/>
  <c r="H856" i="3"/>
  <c r="H855" i="3"/>
  <c r="H854" i="3"/>
  <c r="H853" i="3"/>
  <c r="H850" i="3"/>
  <c r="H851" i="3"/>
  <c r="H849" i="3"/>
  <c r="H848" i="3"/>
  <c r="H847" i="3"/>
  <c r="H846" i="3"/>
  <c r="U746" i="3"/>
  <c r="T746" i="3"/>
  <c r="S746" i="3"/>
  <c r="R746" i="3"/>
  <c r="Q746" i="3"/>
  <c r="P746" i="3"/>
  <c r="O746" i="3"/>
  <c r="N746" i="3"/>
  <c r="M746" i="3"/>
  <c r="L746" i="3"/>
  <c r="K746" i="3"/>
  <c r="J746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H753" i="3"/>
  <c r="H752" i="3" s="1"/>
  <c r="H672" i="3"/>
  <c r="H658" i="3"/>
  <c r="H640" i="3"/>
  <c r="H631" i="3"/>
  <c r="H651" i="3" l="1"/>
  <c r="H644" i="3"/>
  <c r="H633" i="3"/>
  <c r="H845" i="3"/>
  <c r="H373" i="3" l="1"/>
  <c r="H374" i="3"/>
  <c r="H372" i="3"/>
  <c r="H861" i="3"/>
  <c r="H852" i="3"/>
  <c r="H838" i="3"/>
  <c r="H725" i="3"/>
  <c r="H726" i="3"/>
  <c r="H727" i="3"/>
  <c r="H728" i="3"/>
  <c r="H729" i="3"/>
  <c r="H724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43" i="3"/>
  <c r="H745" i="3"/>
  <c r="H744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697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21" i="3"/>
  <c r="H377" i="3"/>
  <c r="H378" i="3"/>
  <c r="H376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10" i="3"/>
  <c r="H615" i="3"/>
  <c r="H616" i="3"/>
  <c r="H617" i="3"/>
  <c r="H618" i="3"/>
  <c r="H619" i="3"/>
  <c r="H620" i="3"/>
  <c r="H621" i="3"/>
  <c r="H614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381" i="3"/>
  <c r="H816" i="3"/>
  <c r="H817" i="3"/>
  <c r="H815" i="3"/>
  <c r="H676" i="3"/>
  <c r="H677" i="3"/>
  <c r="H678" i="3"/>
  <c r="H679" i="3"/>
  <c r="H680" i="3"/>
  <c r="H681" i="3"/>
  <c r="H682" i="3"/>
  <c r="H683" i="3"/>
  <c r="H675" i="3"/>
  <c r="H535" i="3"/>
  <c r="H536" i="3"/>
  <c r="H537" i="3"/>
  <c r="H538" i="3"/>
  <c r="H539" i="3"/>
  <c r="H540" i="3"/>
  <c r="H541" i="3"/>
  <c r="H534" i="3"/>
  <c r="H742" i="3"/>
  <c r="H741" i="3"/>
  <c r="H495" i="3"/>
  <c r="H496" i="3"/>
  <c r="H497" i="3"/>
  <c r="H498" i="3"/>
  <c r="H499" i="3"/>
  <c r="H500" i="3"/>
  <c r="H501" i="3"/>
  <c r="H502" i="3"/>
  <c r="H494" i="3"/>
  <c r="H873" i="3"/>
  <c r="H874" i="3"/>
  <c r="H872" i="3"/>
  <c r="H867" i="3"/>
  <c r="H868" i="3"/>
  <c r="H869" i="3"/>
  <c r="H870" i="3"/>
  <c r="H866" i="3"/>
  <c r="H835" i="3"/>
  <c r="H834" i="3"/>
  <c r="H833" i="3"/>
  <c r="H832" i="3"/>
  <c r="H831" i="3"/>
  <c r="H369" i="3"/>
  <c r="H368" i="3"/>
  <c r="H367" i="3"/>
  <c r="H366" i="3"/>
  <c r="H365" i="3"/>
  <c r="H364" i="3"/>
  <c r="H363" i="3"/>
  <c r="H362" i="3"/>
  <c r="H829" i="3"/>
  <c r="H828" i="3"/>
  <c r="H827" i="3"/>
  <c r="H826" i="3"/>
  <c r="H825" i="3"/>
  <c r="H823" i="3"/>
  <c r="H822" i="3"/>
  <c r="H821" i="3"/>
  <c r="H820" i="3"/>
  <c r="H819" i="3"/>
  <c r="H813" i="3"/>
  <c r="H812" i="3"/>
  <c r="H811" i="3"/>
  <c r="H810" i="3"/>
  <c r="H809" i="3"/>
  <c r="H806" i="3"/>
  <c r="H805" i="3"/>
  <c r="H804" i="3"/>
  <c r="H803" i="3"/>
  <c r="H802" i="3"/>
  <c r="H801" i="3"/>
  <c r="H800" i="3"/>
  <c r="H797" i="3"/>
  <c r="H796" i="3"/>
  <c r="H795" i="3"/>
  <c r="H794" i="3"/>
  <c r="H791" i="3"/>
  <c r="H790" i="3"/>
  <c r="H789" i="3"/>
  <c r="H788" i="3"/>
  <c r="H787" i="3"/>
  <c r="H786" i="3"/>
  <c r="H738" i="3"/>
  <c r="H737" i="3"/>
  <c r="H736" i="3"/>
  <c r="H735" i="3"/>
  <c r="H734" i="3"/>
  <c r="H733" i="3"/>
  <c r="H732" i="3"/>
  <c r="H731" i="3"/>
  <c r="H695" i="3"/>
  <c r="H694" i="3"/>
  <c r="H693" i="3"/>
  <c r="H692" i="3"/>
  <c r="H691" i="3"/>
  <c r="H690" i="3"/>
  <c r="H689" i="3"/>
  <c r="H688" i="3"/>
  <c r="H687" i="3"/>
  <c r="H686" i="3"/>
  <c r="H685" i="3"/>
  <c r="H630" i="3"/>
  <c r="H629" i="3"/>
  <c r="H628" i="3"/>
  <c r="H627" i="3"/>
  <c r="H626" i="3"/>
  <c r="H625" i="3"/>
  <c r="H624" i="3"/>
  <c r="H623" i="3"/>
  <c r="H612" i="3"/>
  <c r="H611" i="3"/>
  <c r="H610" i="3"/>
  <c r="H609" i="3"/>
  <c r="H608" i="3"/>
  <c r="H607" i="3"/>
  <c r="H606" i="3"/>
  <c r="H605" i="3"/>
  <c r="H361" i="3"/>
  <c r="H360" i="3"/>
  <c r="H359" i="3"/>
  <c r="H358" i="3"/>
  <c r="H357" i="3"/>
  <c r="H356" i="3"/>
  <c r="H355" i="3"/>
  <c r="H354" i="3"/>
  <c r="H603" i="3"/>
  <c r="H602" i="3"/>
  <c r="H601" i="3"/>
  <c r="H600" i="3"/>
  <c r="H599" i="3"/>
  <c r="H598" i="3"/>
  <c r="H597" i="3"/>
  <c r="H596" i="3"/>
  <c r="H595" i="3"/>
  <c r="H594" i="3"/>
  <c r="H593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592" i="3" l="1"/>
  <c r="H442" i="3"/>
  <c r="H375" i="3"/>
  <c r="H371" i="3"/>
  <c r="H472" i="3"/>
  <c r="H572" i="3"/>
  <c r="H380" i="3"/>
  <c r="H696" i="3"/>
  <c r="H309" i="3"/>
  <c r="H503" i="3"/>
  <c r="H533" i="3"/>
  <c r="H542" i="3"/>
  <c r="H400" i="3"/>
  <c r="H333" i="3"/>
  <c r="H684" i="3"/>
  <c r="H493" i="3"/>
  <c r="H420" i="3"/>
  <c r="H743" i="3"/>
  <c r="H723" i="3"/>
  <c r="H622" i="3"/>
  <c r="H740" i="3"/>
  <c r="H604" i="3"/>
  <c r="H674" i="3"/>
  <c r="H730" i="3"/>
  <c r="H613" i="3"/>
  <c r="H814" i="3"/>
  <c r="H871" i="3"/>
  <c r="H824" i="3"/>
  <c r="H793" i="3"/>
  <c r="H865" i="3"/>
  <c r="H799" i="3"/>
  <c r="H830" i="3"/>
  <c r="H808" i="3"/>
  <c r="H818" i="3"/>
  <c r="H785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784" i="3" l="1"/>
  <c r="H798" i="3"/>
  <c r="H792" i="3"/>
  <c r="H370" i="3"/>
  <c r="H379" i="3"/>
  <c r="H492" i="3"/>
  <c r="H591" i="3"/>
  <c r="H739" i="3"/>
  <c r="H68" i="3"/>
  <c r="H290" i="3"/>
  <c r="H171" i="3"/>
  <c r="H220" i="3"/>
  <c r="H13" i="3"/>
  <c r="H122" i="3"/>
  <c r="H250" i="3"/>
  <c r="H12" i="3" l="1"/>
  <c r="H860" i="3" l="1"/>
  <c r="H859" i="3" s="1"/>
  <c r="H836" i="3"/>
  <c r="H807" i="3" l="1"/>
  <c r="H875" i="3" s="1"/>
  <c r="L26" i="5"/>
  <c r="N379" i="3" l="1"/>
  <c r="P379" i="3"/>
  <c r="O379" i="3"/>
  <c r="J379" i="3"/>
  <c r="T379" i="3"/>
  <c r="U379" i="3"/>
  <c r="S379" i="3"/>
  <c r="R379" i="3"/>
  <c r="K379" i="3"/>
  <c r="L379" i="3"/>
  <c r="M379" i="3"/>
  <c r="Q379" i="3"/>
</calcChain>
</file>

<file path=xl/sharedStrings.xml><?xml version="1.0" encoding="utf-8"?>
<sst xmlns="http://schemas.openxmlformats.org/spreadsheetml/2006/main" count="2137" uniqueCount="464">
  <si>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</si>
  <si>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</si>
  <si>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</si>
  <si>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</si>
  <si>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</si>
  <si>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</si>
  <si>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</si>
  <si>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</si>
  <si>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</si>
  <si>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</si>
  <si>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</si>
  <si>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</si>
  <si>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</si>
  <si>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</si>
  <si>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</si>
  <si>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</si>
  <si>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</si>
  <si>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</si>
  <si>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</si>
  <si>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HPA</t>
  </si>
  <si>
    <t>None</t>
  </si>
  <si>
    <t>OG2</t>
  </si>
  <si>
    <t>Negotiated 53.9</t>
  </si>
  <si>
    <t>5-02-02-010-02</t>
  </si>
  <si>
    <t>Training Expenses</t>
  </si>
  <si>
    <t>SIGINT Operators and Maintenance Training</t>
  </si>
  <si>
    <t>Cyber Open Source Intelligence (OSINT) Fundamentals Training</t>
  </si>
  <si>
    <t>5-02-03-010-01</t>
  </si>
  <si>
    <t>ICT Office Supplies Expenses</t>
  </si>
  <si>
    <t>Shopping 52.1b</t>
  </si>
  <si>
    <t>5-02-03-010-02</t>
  </si>
  <si>
    <t>Office Supplies Expenses</t>
  </si>
  <si>
    <t>Monthly PA Production Family Conference</t>
  </si>
  <si>
    <t>5-02-03-210-03</t>
  </si>
  <si>
    <t>Semi-Expendable - Information and Communications Technology Equipment</t>
  </si>
  <si>
    <t>5-02-03-990-00</t>
  </si>
  <si>
    <t>Other Supplies and Materials Expenses</t>
  </si>
  <si>
    <t>FAFA Call</t>
  </si>
  <si>
    <t>Direct Contracting</t>
  </si>
  <si>
    <t>5-02-05-020-01</t>
  </si>
  <si>
    <t>Telephone Expense - Mobile</t>
  </si>
  <si>
    <t>5-02-05-030-00</t>
  </si>
  <si>
    <t>Internet Subscription Expenses</t>
  </si>
  <si>
    <t>PAIMIS Internet Subscription</t>
  </si>
  <si>
    <t>5-02-13-050-03</t>
  </si>
  <si>
    <t>5-02-13-210-03</t>
  </si>
  <si>
    <t>R&amp;M of Semi-Expendable - Information and Communications Technology Equipment</t>
  </si>
  <si>
    <t>5-02-13-210-07</t>
  </si>
  <si>
    <t>R&amp;M of Semi-Expendable - Communications Equipment</t>
  </si>
  <si>
    <t>5-02-99-030-00</t>
  </si>
  <si>
    <t>Representation Expenses</t>
  </si>
  <si>
    <t>5-02-99-070-01</t>
  </si>
  <si>
    <t>ICT Software Subscription</t>
  </si>
  <si>
    <t>TOTAL</t>
  </si>
  <si>
    <t>Prepared By:</t>
  </si>
  <si>
    <t>Recommended By:</t>
  </si>
  <si>
    <t>Approved By:</t>
  </si>
  <si>
    <t>Is this an Early Procurement Activity? (Yes/No)</t>
  </si>
  <si>
    <t>No</t>
  </si>
  <si>
    <t>N/A</t>
  </si>
  <si>
    <t>H E A D Q U A R T E R S</t>
  </si>
  <si>
    <t>P H I L I P P I N E  A R M Y</t>
  </si>
  <si>
    <t>OFFICE OF THE ASSISTANT CHIEF OF STAFF FOR INTELLIGENCE, G2</t>
  </si>
  <si>
    <t>Fort Bonifacio, Metro Manila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</si>
  <si>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</si>
  <si>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</si>
  <si>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</si>
  <si>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</si>
  <si>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</si>
  <si>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</si>
  <si>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</si>
  <si>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</si>
  <si>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</si>
  <si>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</si>
  <si>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</si>
  <si>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</si>
  <si>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</si>
  <si>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</si>
  <si>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</si>
  <si>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</si>
  <si>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</si>
  <si>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</si>
  <si>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</si>
  <si>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</si>
  <si>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</si>
  <si>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pcs</t>
  </si>
  <si>
    <t>set</t>
  </si>
  <si>
    <t>External Hard Drive, 1 TB</t>
  </si>
  <si>
    <t>pc</t>
  </si>
  <si>
    <t>pax</t>
  </si>
  <si>
    <t>pack</t>
  </si>
  <si>
    <t>ream</t>
  </si>
  <si>
    <t>Stapler, standard type</t>
  </si>
  <si>
    <t>Ruler, Plastic, 450mm</t>
  </si>
  <si>
    <t>Tissue ( Box )</t>
  </si>
  <si>
    <t>box</t>
  </si>
  <si>
    <t>Creamer 425 grams</t>
  </si>
  <si>
    <t>Plaque</t>
  </si>
  <si>
    <t>Sign Pen, Blue</t>
  </si>
  <si>
    <t>Cutter/Utility Knife, for General Purpose</t>
  </si>
  <si>
    <t>Coffee 3in1</t>
  </si>
  <si>
    <t>can</t>
  </si>
  <si>
    <t>Yellow pad</t>
  </si>
  <si>
    <t>Special Paper</t>
  </si>
  <si>
    <t>Paper fastener</t>
  </si>
  <si>
    <t>Green Tea (25bags)</t>
  </si>
  <si>
    <t>Pencil, #2</t>
  </si>
  <si>
    <t>Alcohol 70% Isopropyl, 1 gallon</t>
  </si>
  <si>
    <t>gal</t>
  </si>
  <si>
    <t>Correction tape</t>
  </si>
  <si>
    <t>Specialty board, 200gsm, A4, white cream</t>
  </si>
  <si>
    <t>Tape, masking, 24mm</t>
  </si>
  <si>
    <t>roll</t>
  </si>
  <si>
    <t>Chips in can</t>
  </si>
  <si>
    <t>Coffee Stirrer Stick</t>
  </si>
  <si>
    <t>Tape, Transparent, 24mm</t>
  </si>
  <si>
    <t>Tape, Transparent, 48mm</t>
  </si>
  <si>
    <t>Brewed Coffee  500grams</t>
  </si>
  <si>
    <t>Brown Sugar 1kl</t>
  </si>
  <si>
    <t>Scissors, Symmetrical / Asymmetrical</t>
  </si>
  <si>
    <t>Sign Pen, Black</t>
  </si>
  <si>
    <t>Thermal Paper, 216mm</t>
  </si>
  <si>
    <t>Paper Clip, Vinyl/Plastic Coated, 33mm</t>
  </si>
  <si>
    <t>Bond Paper A4</t>
  </si>
  <si>
    <t>Snacks</t>
  </si>
  <si>
    <t>Battery, dry cell, AA</t>
  </si>
  <si>
    <t>File Box small</t>
  </si>
  <si>
    <t>Highlighter</t>
  </si>
  <si>
    <t>Bond Paper Legal</t>
  </si>
  <si>
    <t>Folder, white, A4</t>
  </si>
  <si>
    <t>Folder, White Long</t>
  </si>
  <si>
    <t>Envelope, Brown A4</t>
  </si>
  <si>
    <t>Envelope, Brown Long</t>
  </si>
  <si>
    <t>Expandable Folder</t>
  </si>
  <si>
    <t>Correction Tape</t>
  </si>
  <si>
    <t>Clip board</t>
  </si>
  <si>
    <t>Whiteboard Magnetic Aluminum Frame Wall Mounted Type: 3x5</t>
  </si>
  <si>
    <t>Duct Tape</t>
  </si>
  <si>
    <t>Stapler wire, standard</t>
  </si>
  <si>
    <t>2-Hole Puncher</t>
  </si>
  <si>
    <t>Tape Dispenser</t>
  </si>
  <si>
    <t>lot</t>
  </si>
  <si>
    <t>Plaque of Appreciation</t>
  </si>
  <si>
    <t>Memento for Outgoing DA</t>
  </si>
  <si>
    <t>Memento for Incoming DA</t>
  </si>
  <si>
    <t>G2PA token</t>
  </si>
  <si>
    <t>CGPA's token</t>
  </si>
  <si>
    <t>Mugs</t>
  </si>
  <si>
    <t>Paper Bag (Customized)</t>
  </si>
  <si>
    <t>Gift Box (customized)</t>
  </si>
  <si>
    <t>Extension Wire</t>
  </si>
  <si>
    <t>Yellow Tea (25bags)</t>
  </si>
  <si>
    <t>Plastic Cup</t>
  </si>
  <si>
    <t>Mixed Nuts</t>
  </si>
  <si>
    <t>Plaques/Memento/personal gifts</t>
  </si>
  <si>
    <t>Paper bag (customized)</t>
  </si>
  <si>
    <t>Crimping tool</t>
  </si>
  <si>
    <t>Cable tie</t>
  </si>
  <si>
    <t>16-Port Gigabit Switch</t>
  </si>
  <si>
    <t>8-Port Gigabit Switch</t>
  </si>
  <si>
    <t>Fix-it Tool</t>
  </si>
  <si>
    <t>Volt surge extension cord</t>
  </si>
  <si>
    <t>mini vacuum cleaning kit</t>
  </si>
  <si>
    <t>Cordless screwdriver</t>
  </si>
  <si>
    <t>Stainless Trashcan</t>
  </si>
  <si>
    <t>Internet Subscription</t>
  </si>
  <si>
    <t>512GB SSD</t>
  </si>
  <si>
    <t>Win 10 Home SL 64 Bit</t>
  </si>
  <si>
    <t>RJ45</t>
  </si>
  <si>
    <t>UTP cable CAT6</t>
  </si>
  <si>
    <t>HPE ProLiant DL380 Gen10 Rackmount Server</t>
  </si>
  <si>
    <t>HPE DL380 Gen10 Intel Xeon-Silver 4208 (2.1GHz/8-core/85W) FIO Processor Kit</t>
  </si>
  <si>
    <t>128GB (HPE 16GB Single Rank x4 DDR4-2933 CAS-21-21-21 Registered Smart Memory Kit</t>
  </si>
  <si>
    <t>HPE 1TB SAS 12G Midline 7.2K LFF (3.5in)</t>
  </si>
  <si>
    <t>HPE Smart Array P408i-a SR Gen10 (8 Internal Lanes/2GB Cache) 12G SAS Modular Controller</t>
  </si>
  <si>
    <t>HPE 500W Flex Slot Platinum Hot Plug Low Halogen Power Supply Kit</t>
  </si>
  <si>
    <t>HPE Ethernet 1Gb 4-port 366FLR Adapter</t>
  </si>
  <si>
    <t>MotherBoard Aspire TC-866</t>
  </si>
  <si>
    <t>Processor Intel Core i5-9400 Processor (9M Cache, up to 4.10 GHz)</t>
  </si>
  <si>
    <t>32GB RAM DDR4-2666 MHz</t>
  </si>
  <si>
    <t>1TB 7200 RPM HDD</t>
  </si>
  <si>
    <t>Video Card NVIDIA® GeForce® GT730 2 GB</t>
  </si>
  <si>
    <t>Raw Brown Organic Muscovado Sugar (Cubes) 300grams</t>
  </si>
  <si>
    <t>Assorted Fruits</t>
  </si>
  <si>
    <t>Snacks PM</t>
  </si>
  <si>
    <t>EDMUND PAUL R DELOS SANTOS</t>
  </si>
  <si>
    <t>Colonel            GSC         (MI)       PA</t>
  </si>
  <si>
    <t>Chief, Program and Budget Branch</t>
  </si>
  <si>
    <t>AC of S for Intelligence, G2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</si>
  <si>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</si>
  <si>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</si>
  <si>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</si>
  <si>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</si>
  <si>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</si>
  <si>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</si>
  <si>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-</t>
  </si>
  <si>
    <t>Totals</t>
  </si>
  <si>
    <t>Projects Calendared and Processed for the Month Broken Down by Mode of Procurement - Program of Implementation (In Amount)</t>
  </si>
  <si>
    <t>Colonel           GSC         (MI)        PA</t>
  </si>
  <si>
    <t>Legal Offensive and Liaising at HPA Level</t>
  </si>
  <si>
    <t>Philippine Army and Other LEA Stakeholders’ Info Sharing and Fellowship</t>
  </si>
  <si>
    <t>Strategic Intelligence Analyst Training (SIAT) 2024</t>
  </si>
  <si>
    <t>Analysts to Analysts Exchange (ATAX) 2024</t>
  </si>
  <si>
    <t>HPAG2</t>
  </si>
  <si>
    <t>R&amp;M of Information and Communication Technology Equipment</t>
  </si>
  <si>
    <t>Commanding General</t>
  </si>
  <si>
    <t>GAA CY 2024</t>
  </si>
  <si>
    <t>This activity will be implemented in calendar year 2024</t>
  </si>
  <si>
    <t>ALVIN        V     FLORES</t>
  </si>
  <si>
    <t>Chairperson, PABAC 2</t>
  </si>
  <si>
    <t>Year-end Intelligence Project Assessment</t>
  </si>
  <si>
    <t>Support to Intel SMEE (SALAKNIB 2024)</t>
  </si>
  <si>
    <t>Support to Case Operations Development and Management Training (CODMT)</t>
  </si>
  <si>
    <t xml:space="preserve">Leaders/Cadre training (Instructor Development) </t>
  </si>
  <si>
    <t>PAIMIS Enhancement and Network Maintenance (PAIMIS Development, VPN sustainment, Server Upgrades)</t>
  </si>
  <si>
    <t>PAUAS Assessment and Inventory</t>
  </si>
  <si>
    <t>G2, PA-G2, USARPAC ISMEE (Out-Country)</t>
  </si>
  <si>
    <t>AIR, PA-500 MIBDE ISMEE (In-Country)</t>
  </si>
  <si>
    <t>10th PA-ROKA IntelCon (Out-Country)</t>
  </si>
  <si>
    <t>9th PA-SA IntelCon (In-Country)</t>
  </si>
  <si>
    <t>10th PA-TNI AD IntelCon (In-Country)</t>
  </si>
  <si>
    <t xml:space="preserve">FAFA Call </t>
  </si>
  <si>
    <t xml:space="preserve">FAFA Info Sharing </t>
  </si>
  <si>
    <t>Breakfast (45 pax @ 2 days)</t>
  </si>
  <si>
    <t>Recorder</t>
  </si>
  <si>
    <t>Tripod</t>
  </si>
  <si>
    <t>PVC Tarpaulin</t>
  </si>
  <si>
    <t>Printed Handouts</t>
  </si>
  <si>
    <t>Planner/Handbook</t>
  </si>
  <si>
    <t>pck</t>
  </si>
  <si>
    <t>Photopaper (A4)</t>
  </si>
  <si>
    <t>Stamp Pad</t>
  </si>
  <si>
    <t>Stamp Pad (Ink)</t>
  </si>
  <si>
    <t>ID Holder</t>
  </si>
  <si>
    <t>File Organizer</t>
  </si>
  <si>
    <t>Stevia Organic</t>
  </si>
  <si>
    <t>Assorted Nuts</t>
  </si>
  <si>
    <t>Disinfectant Spray</t>
  </si>
  <si>
    <t>Assorted Chips</t>
  </si>
  <si>
    <t>Plaque Holder</t>
  </si>
  <si>
    <t>Mementos</t>
  </si>
  <si>
    <t>Coffee Styro Cups 8oz (100pcs/pack)</t>
  </si>
  <si>
    <t>Styro Super Bowl (25pcs/pack)</t>
  </si>
  <si>
    <t>Cellcard (Smart/Globe)</t>
  </si>
  <si>
    <t>Breakfast (15pax@20days)</t>
  </si>
  <si>
    <t>Snacks (15pax@20days)</t>
  </si>
  <si>
    <t>Lunch (15pax@20days)</t>
  </si>
  <si>
    <t>Dinner (15pax@20days)</t>
  </si>
  <si>
    <t>Certificate Holder</t>
  </si>
  <si>
    <t>Breakfast (35pax@5days)</t>
  </si>
  <si>
    <t>Snacks (35pax@5days)</t>
  </si>
  <si>
    <t>Lunch (35pax@5days)</t>
  </si>
  <si>
    <t>Dinner (35pax@5days)</t>
  </si>
  <si>
    <t>Memento to GOHAS (leather bag)</t>
  </si>
  <si>
    <t>Laptop bag (memento)</t>
  </si>
  <si>
    <t xml:space="preserve">Ring Spine </t>
  </si>
  <si>
    <t>Vellium Board</t>
  </si>
  <si>
    <t>Jar</t>
  </si>
  <si>
    <t>sets</t>
  </si>
  <si>
    <t>unit</t>
  </si>
  <si>
    <t>Organizer notebook planner  (memento)</t>
  </si>
  <si>
    <t>Organizer notebook planner with USB (memento)</t>
  </si>
  <si>
    <t>Notebook</t>
  </si>
  <si>
    <t>Paper Sticker</t>
  </si>
  <si>
    <t>Push Pin</t>
  </si>
  <si>
    <t>Double Sided Tape 10mm</t>
  </si>
  <si>
    <t>Tissue (Box)</t>
  </si>
  <si>
    <t>Tokens</t>
  </si>
  <si>
    <t>Facemask</t>
  </si>
  <si>
    <t>Paper plates</t>
  </si>
  <si>
    <t>Cup Noodles, Assorted, 40g</t>
  </si>
  <si>
    <t>Cupcake, assorted flavor, 30g x 10s</t>
  </si>
  <si>
    <t>Alcohol (1gal)</t>
  </si>
  <si>
    <t>Prepaid Load (Globe)</t>
  </si>
  <si>
    <t>Prepaid Load (Smart)</t>
  </si>
  <si>
    <t>Canon lide 120 Scanner</t>
  </si>
  <si>
    <t>USB Non-wired Keyboard &amp; Mouse </t>
  </si>
  <si>
    <t>Foldable Table</t>
  </si>
  <si>
    <t>Foldable Chair</t>
  </si>
  <si>
    <t>Whiteboard</t>
  </si>
  <si>
    <t xml:space="preserve">pc </t>
  </si>
  <si>
    <t>Break Fast (2 Days@50pax)</t>
  </si>
  <si>
    <t>Snacks Morning (2 Days@50pax)</t>
  </si>
  <si>
    <t>Lunch (2 Days@50pax)</t>
  </si>
  <si>
    <t>Snacks Afternoon (2 Days@50pax)</t>
  </si>
  <si>
    <t>Dinner (2 Days@50pax)</t>
  </si>
  <si>
    <t>Event place/ Conference Room  (1 event room x2days)</t>
  </si>
  <si>
    <t>Biletting  (25pax3days)</t>
  </si>
  <si>
    <t>Cocktails(70pax@1day)</t>
  </si>
  <si>
    <t xml:space="preserve">rm </t>
  </si>
  <si>
    <t>Lunch  (73pax@90days)</t>
  </si>
  <si>
    <t xml:space="preserve">Snacks AM </t>
  </si>
  <si>
    <t xml:space="preserve">Lunch </t>
  </si>
  <si>
    <t>PAIMIS Security Module Operators Refresher Training</t>
  </si>
  <si>
    <t>PA CI Summit (PACIS)</t>
  </si>
  <si>
    <t>Security Education and Awareness Seminar (SEAS)</t>
  </si>
  <si>
    <t>Parchment Paper, A4x10s</t>
  </si>
  <si>
    <t xml:space="preserve">Ink </t>
  </si>
  <si>
    <t>Stapler HD-50R with Remover </t>
  </si>
  <si>
    <t>Binding Machine</t>
  </si>
  <si>
    <t xml:space="preserve">Plastic Ring Binder </t>
  </si>
  <si>
    <t>Interfolded Paper Tissue (175 Pulls 200mmx200mm)</t>
  </si>
  <si>
    <t>Memento (for participants)</t>
  </si>
  <si>
    <t xml:space="preserve">Paper Bag </t>
  </si>
  <si>
    <t xml:space="preserve">Mixed Candies </t>
  </si>
  <si>
    <t>Breakfast (15pax@1day)</t>
  </si>
  <si>
    <t>Snacks  (15pax@1day)</t>
  </si>
  <si>
    <t>Lunch  (15pax@1day)</t>
  </si>
  <si>
    <t>Dinner  (15pax@1day)</t>
  </si>
  <si>
    <t>packs</t>
  </si>
  <si>
    <t xml:space="preserve">pcs </t>
  </si>
  <si>
    <t>Glue, All Purpose</t>
  </si>
  <si>
    <t>Clearbook, 20 Transparent Pockets, Legal</t>
  </si>
  <si>
    <t>Date Stamper</t>
  </si>
  <si>
    <t>Envelope, Expanding, Kraft, Legal</t>
  </si>
  <si>
    <t>rags, round</t>
  </si>
  <si>
    <t>Token (speakers)</t>
  </si>
  <si>
    <t>Token (participants)</t>
  </si>
  <si>
    <t>Green Sun Hotel( Standard Queen)(2 days)</t>
  </si>
  <si>
    <t>Ricarte Hall, PAOCH, Taguig City(Option A @ 2days)</t>
  </si>
  <si>
    <t>Function Room(Option B@ 2 days)</t>
  </si>
  <si>
    <t>Breakfast (65pax@2days)</t>
  </si>
  <si>
    <t>AM Snacks  (65pax@2days)</t>
  </si>
  <si>
    <t>Lunch  (65pax@2days)</t>
  </si>
  <si>
    <t>PM Snacks  (65pax@2days)</t>
  </si>
  <si>
    <t>Dinner (65pax@2days)</t>
  </si>
  <si>
    <t>reams</t>
  </si>
  <si>
    <t>bundle</t>
  </si>
  <si>
    <t>room</t>
  </si>
  <si>
    <t>Scotch Tape 1inch</t>
  </si>
  <si>
    <t>Sanitizer Gel 500ml</t>
  </si>
  <si>
    <t>Token (for participants)</t>
  </si>
  <si>
    <t>Mixed Candies</t>
  </si>
  <si>
    <t>Breakfast (15pax@2days)</t>
  </si>
  <si>
    <t>Snacks  (15pax@2days)</t>
  </si>
  <si>
    <t>Lunch  (15pax@2days)</t>
  </si>
  <si>
    <t>bot</t>
  </si>
  <si>
    <t>Support to Intel Trainings</t>
  </si>
  <si>
    <t>Support to Enhancement of IMEE</t>
  </si>
  <si>
    <t>R&amp;M (Semi Expendable) ICT Equipment</t>
  </si>
  <si>
    <t>Additional Support to Intel and CI Operations</t>
  </si>
  <si>
    <t>Support to TWG and Committees</t>
  </si>
  <si>
    <t>Binding Cover A4</t>
  </si>
  <si>
    <t>Sliding Folder A4</t>
  </si>
  <si>
    <t>Storage box L55 x W39 x H24cm</t>
  </si>
  <si>
    <t>Specialty paper</t>
  </si>
  <si>
    <t>Assorted Candies</t>
  </si>
  <si>
    <t>Peanuts</t>
  </si>
  <si>
    <t>Trash bag XXL</t>
  </si>
  <si>
    <t>Laser Pointer</t>
  </si>
  <si>
    <t>Voice Recorder</t>
  </si>
  <si>
    <t>piece</t>
  </si>
  <si>
    <t>Brown Envelope A4</t>
  </si>
  <si>
    <t>Brown Envelope Legal</t>
  </si>
  <si>
    <t>Highlighter (15pcs/pack)</t>
  </si>
  <si>
    <t xml:space="preserve">Expandable Envelope </t>
  </si>
  <si>
    <t>Puncher</t>
  </si>
  <si>
    <t>File Box big</t>
  </si>
  <si>
    <t>Power System</t>
  </si>
  <si>
    <t xml:space="preserve">Twin Yagi </t>
  </si>
  <si>
    <t>Disc Cone Antenna</t>
  </si>
  <si>
    <t xml:space="preserve">Antenna Rotator </t>
  </si>
  <si>
    <t>ea</t>
  </si>
  <si>
    <t>Semi-Expendable - ICT Equipment</t>
  </si>
  <si>
    <t>Monitor</t>
  </si>
  <si>
    <t>Keyboard</t>
  </si>
  <si>
    <t>Mouse</t>
  </si>
  <si>
    <t>UPS</t>
  </si>
  <si>
    <t>Webcam</t>
  </si>
  <si>
    <t xml:space="preserve">Printer impact, dot matrix, 9 pins </t>
  </si>
  <si>
    <t>Scanner</t>
  </si>
  <si>
    <t>File Document Bag Folder</t>
  </si>
  <si>
    <t>L-shape Heavy Duty Metal Book Holder</t>
  </si>
  <si>
    <t>Document Bag with lock</t>
  </si>
  <si>
    <t>USB Extension Cable (6 ports)</t>
  </si>
  <si>
    <t xml:space="preserve"> Acetate  Cover </t>
  </si>
  <si>
    <t>Rolled Tissue</t>
  </si>
  <si>
    <t>Sugar</t>
  </si>
  <si>
    <t>Plastic Spoon</t>
  </si>
  <si>
    <t>Coke in can</t>
  </si>
  <si>
    <t>Can Pineapple Juice 350ml</t>
  </si>
  <si>
    <t>Assorted Biscuits in Can</t>
  </si>
  <si>
    <t>Cell Card (Smart)</t>
  </si>
  <si>
    <t>Cell Card (Globe)</t>
  </si>
  <si>
    <t>Mid-term Intelligence Project Assessment</t>
  </si>
  <si>
    <t>RUDY P ESICO JR</t>
  </si>
  <si>
    <t>Indicative Summary of Program of Implementation</t>
  </si>
  <si>
    <t>Indicative Annual Procurement Plan (IAPP) FY 2024</t>
  </si>
  <si>
    <t>MAJ      (FS)     PA</t>
  </si>
  <si>
    <t>MAJ       (FS)     PA</t>
  </si>
  <si>
    <t>Snacks AM Breakfast (45 pax @ 2 days)</t>
  </si>
  <si>
    <t>Lunch Breakfast (45 pax @ 2 days)</t>
  </si>
  <si>
    <t>Snacks PM Breakfast (45 pax @ 2 days)</t>
  </si>
  <si>
    <t>Dinner Breakfast (45 pax @ 2 days)</t>
  </si>
  <si>
    <t>Post-It Sticky Notepad</t>
  </si>
  <si>
    <t xml:space="preserve">Binder Clip 32mm </t>
  </si>
  <si>
    <t>Alcohol 70% Isopropyl, 500ml</t>
  </si>
  <si>
    <t>Battery, dry cell, AAA</t>
  </si>
  <si>
    <t>Bottled  Water 500mlx24</t>
  </si>
  <si>
    <t>Bottled Soda 295mlx12</t>
  </si>
  <si>
    <t xml:space="preserve">Assorted Cookies </t>
  </si>
  <si>
    <t>Trash bag Large</t>
  </si>
  <si>
    <t>Ink, colored</t>
  </si>
  <si>
    <t xml:space="preserve">USB, 64GB </t>
  </si>
  <si>
    <t>Ink, black</t>
  </si>
  <si>
    <t>External Hard Drive, 2 TB</t>
  </si>
  <si>
    <t>External Hard Drive, 4 TB</t>
  </si>
  <si>
    <t xml:space="preserve">USB, 16GB </t>
  </si>
  <si>
    <t xml:space="preserve">Expandable Folder </t>
  </si>
  <si>
    <t>Ink, cyan</t>
  </si>
  <si>
    <t>Ink, yellow</t>
  </si>
  <si>
    <t>Ink, magenta</t>
  </si>
  <si>
    <t>Bottled Water 350mlx24</t>
  </si>
  <si>
    <t>Breakfast (60 pax @13 days)</t>
  </si>
  <si>
    <t>AM Snacks (60 pax @13 days)</t>
  </si>
  <si>
    <t>Lunch (60 pax @13 days)</t>
  </si>
  <si>
    <t>PM Snacks (60 pax @13 days)</t>
  </si>
  <si>
    <t>Breakfast  (50pax@2days)</t>
  </si>
  <si>
    <t>AM Snack  (50pax@2days)</t>
  </si>
  <si>
    <t>Lunch  (50pax@2days)</t>
  </si>
  <si>
    <t>PM Snack  (50pax@2days)</t>
  </si>
  <si>
    <t>Dinner  (50pax@2days)</t>
  </si>
  <si>
    <t>AM Snacks (3days@30pax)</t>
  </si>
  <si>
    <t>Lunch (3days@30pax)</t>
  </si>
  <si>
    <t>Breakfast (125pax@7days)</t>
  </si>
  <si>
    <t>Snacks AM (125pax@7days)</t>
  </si>
  <si>
    <t>Lunch (125pax@7days)</t>
  </si>
  <si>
    <t>Snacks PM (125pax@7days)</t>
  </si>
  <si>
    <t>Dinner (125pax@7days)</t>
  </si>
  <si>
    <t>AM Snacks (93pax@3 days)</t>
  </si>
  <si>
    <t>Lunch (93pax@3 days)</t>
  </si>
  <si>
    <t>PM Snacks (93pax@3 days)</t>
  </si>
  <si>
    <t>Breakfast (63pax@10days)</t>
  </si>
  <si>
    <t>Snacks  (63pax@10days)</t>
  </si>
  <si>
    <t>Lunch (63pax@10days)</t>
  </si>
  <si>
    <t>Dinner (63pax@10days)</t>
  </si>
  <si>
    <t>Break Fast (50pax@10days)</t>
  </si>
  <si>
    <t>Snacks Morning (50pax@10days)</t>
  </si>
  <si>
    <t>Lunch (50pax@10days)</t>
  </si>
  <si>
    <t>Snacks Afternoon (50pax@10days)</t>
  </si>
  <si>
    <t>Dinner (50pax@10days)</t>
  </si>
  <si>
    <t>Snacks Morning (28pax@2days)</t>
  </si>
  <si>
    <t>Lunch(28pax@2days)</t>
  </si>
  <si>
    <t>Snacks Afternoon (28pax@2days)</t>
  </si>
  <si>
    <t>Breakfast (85pax@2days)</t>
  </si>
  <si>
    <t>Snacks AM (85pax@2days)</t>
  </si>
  <si>
    <t>Lunch(85pax@2days)</t>
  </si>
  <si>
    <t>Snacks PM (85pax@2days)</t>
  </si>
  <si>
    <t>Dinner(85pax@2days)</t>
  </si>
  <si>
    <t>Breakfast</t>
  </si>
  <si>
    <t>Dinner</t>
  </si>
  <si>
    <t>Memento (Leather Bag)</t>
  </si>
  <si>
    <t xml:space="preserve">Plaque </t>
  </si>
  <si>
    <t>Bottled water 500mlx24</t>
  </si>
  <si>
    <t>240GB SSD</t>
  </si>
  <si>
    <t>Virtual Private Network</t>
  </si>
  <si>
    <t>Indicative Project Procurement Management Plan (IPPMP) FY 2024</t>
  </si>
  <si>
    <t>ROMEO  S  BRAWNER JR</t>
  </si>
  <si>
    <t>Marker, permanent, Blue</t>
  </si>
  <si>
    <t>Marker, permanent, Black</t>
  </si>
  <si>
    <t>Marker, whiteboard, Blue</t>
  </si>
  <si>
    <t>Marker, permanent, Red</t>
  </si>
  <si>
    <t>Lieutenant General         PA</t>
  </si>
  <si>
    <t>Brigadier General      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</si>
</sst>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0"/>
      <color rgb="FFFFFF00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1"/>
    <xf numFmtId="4" fontId="2" fillId="0" borderId="1"/>
    <xf numFmtId="0" fontId="5" fillId="0" borderId="1"/>
    <xf numFmtId="0" fontId="5" fillId="0" borderId="1"/>
    <xf numFmtId="0" fontId="5" fillId="0" borderId="1"/>
    <xf numFmtId="0" fontId="5" fillId="0" borderId="1"/>
    <xf numFmtId="43" fontId="5" fillId="0" borderId="0" applyFont="0" applyFill="0" applyBorder="0" applyAlignment="0" applyProtection="0"/>
    <xf numFmtId="0" fontId="4" fillId="0" borderId="1"/>
    <xf numFmtId="0" fontId="4" fillId="0" borderId="1"/>
    <xf numFmtId="164" fontId="4" fillId="0" borderId="1" applyFont="0" applyFill="0" applyBorder="0" applyAlignment="0" applyProtection="0"/>
  </cellStyleXfs>
  <cellXfs count="208">
    <xf numFmtId="0" fontId="0" fillId="0" borderId="0" xfId="0"/>
    <xf numFmtId="0" fontId="5" fillId="0" borderId="1" xfId="4"/>
    <xf numFmtId="0" fontId="10" fillId="0" borderId="1" xfId="4" applyFont="1" applyAlignment="1">
      <alignment horizontal="center"/>
    </xf>
    <xf numFmtId="0" fontId="5" fillId="0" borderId="1" xfId="4" applyAlignment="1">
      <alignment horizontal="center"/>
    </xf>
    <xf numFmtId="0" fontId="10" fillId="0" borderId="1" xfId="4" applyFont="1"/>
    <xf numFmtId="0" fontId="14" fillId="0" borderId="1" xfId="4" applyFont="1"/>
    <xf numFmtId="0" fontId="5" fillId="0" borderId="1" xfId="5"/>
    <xf numFmtId="0" fontId="6" fillId="0" borderId="1" xfId="5" applyFont="1"/>
    <xf numFmtId="0" fontId="10" fillId="0" borderId="1" xfId="5" applyFont="1"/>
    <xf numFmtId="0" fontId="11" fillId="0" borderId="1" xfId="5" applyFont="1"/>
    <xf numFmtId="0" fontId="5" fillId="0" borderId="1" xfId="6"/>
    <xf numFmtId="0" fontId="3" fillId="0" borderId="1" xfId="6" applyFont="1" applyAlignment="1">
      <alignment vertical="center" wrapText="1"/>
    </xf>
    <xf numFmtId="0" fontId="5" fillId="0" borderId="1" xfId="6" applyAlignment="1">
      <alignment horizontal="left"/>
    </xf>
    <xf numFmtId="0" fontId="17" fillId="5" borderId="2" xfId="6" applyFont="1" applyFill="1" applyBorder="1" applyAlignment="1">
      <alignment horizontal="center" vertical="center" wrapText="1"/>
    </xf>
    <xf numFmtId="0" fontId="4" fillId="0" borderId="1" xfId="6" applyFont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37" fontId="4" fillId="6" borderId="2" xfId="6" applyNumberFormat="1" applyFont="1" applyFill="1" applyBorder="1" applyAlignment="1">
      <alignment horizontal="center" vertical="center" wrapText="1"/>
    </xf>
    <xf numFmtId="0" fontId="4" fillId="6" borderId="2" xfId="6" applyFont="1" applyFill="1" applyBorder="1" applyAlignment="1">
      <alignment horizontal="center" vertical="center" wrapText="1"/>
    </xf>
    <xf numFmtId="0" fontId="4" fillId="6" borderId="2" xfId="6" applyFont="1" applyFill="1" applyBorder="1" applyAlignment="1">
      <alignment vertical="center" wrapText="1"/>
    </xf>
    <xf numFmtId="15" fontId="4" fillId="6" borderId="2" xfId="6" applyNumberFormat="1" applyFont="1" applyFill="1" applyBorder="1" applyAlignment="1">
      <alignment horizontal="center" vertical="center" wrapText="1"/>
    </xf>
    <xf numFmtId="40" fontId="4" fillId="6" borderId="2" xfId="6" applyNumberFormat="1" applyFont="1" applyFill="1" applyBorder="1" applyAlignment="1">
      <alignment vertical="center"/>
    </xf>
    <xf numFmtId="0" fontId="4" fillId="7" borderId="2" xfId="6" applyFont="1" applyFill="1" applyBorder="1" applyAlignment="1">
      <alignment horizontal="center" vertical="center" wrapText="1"/>
    </xf>
    <xf numFmtId="0" fontId="5" fillId="7" borderId="2" xfId="6" applyFill="1" applyBorder="1"/>
    <xf numFmtId="0" fontId="3" fillId="7" borderId="2" xfId="6" applyFont="1" applyFill="1" applyBorder="1" applyAlignment="1">
      <alignment vertical="center" wrapText="1"/>
    </xf>
    <xf numFmtId="0" fontId="5" fillId="7" borderId="2" xfId="6" applyFill="1" applyBorder="1" applyAlignment="1">
      <alignment horizontal="center"/>
    </xf>
    <xf numFmtId="40" fontId="3" fillId="7" borderId="2" xfId="6" applyNumberFormat="1" applyFont="1" applyFill="1" applyBorder="1" applyAlignment="1">
      <alignment vertical="center"/>
    </xf>
    <xf numFmtId="0" fontId="6" fillId="0" borderId="1" xfId="6" applyFont="1"/>
    <xf numFmtId="0" fontId="19" fillId="0" borderId="1" xfId="6" applyFont="1"/>
    <xf numFmtId="0" fontId="14" fillId="0" borderId="1" xfId="6" applyFont="1" applyAlignment="1">
      <alignment horizontal="center"/>
    </xf>
    <xf numFmtId="0" fontId="14" fillId="0" borderId="1" xfId="6" applyFont="1"/>
    <xf numFmtId="0" fontId="5" fillId="0" borderId="1" xfId="6" applyAlignment="1">
      <alignment horizontal="center"/>
    </xf>
    <xf numFmtId="43" fontId="10" fillId="0" borderId="1" xfId="7" applyFont="1" applyBorder="1"/>
    <xf numFmtId="43" fontId="5" fillId="0" borderId="1" xfId="7" applyBorder="1"/>
    <xf numFmtId="0" fontId="5" fillId="6" borderId="1" xfId="4" applyFill="1"/>
    <xf numFmtId="0" fontId="21" fillId="6" borderId="1" xfId="4" applyFont="1" applyFill="1"/>
    <xf numFmtId="0" fontId="6" fillId="0" borderId="1" xfId="4" applyFont="1"/>
    <xf numFmtId="0" fontId="6" fillId="6" borderId="1" xfId="4" applyFont="1" applyFill="1"/>
    <xf numFmtId="0" fontId="5" fillId="6" borderId="1" xfId="4" applyFill="1" applyAlignment="1">
      <alignment horizontal="center"/>
    </xf>
    <xf numFmtId="0" fontId="6" fillId="9" borderId="1" xfId="4" applyFont="1" applyFill="1"/>
    <xf numFmtId="0" fontId="18" fillId="5" borderId="2" xfId="6" applyFont="1" applyFill="1" applyBorder="1"/>
    <xf numFmtId="0" fontId="17" fillId="5" borderId="2" xfId="6" applyFont="1" applyFill="1" applyBorder="1" applyAlignment="1">
      <alignment vertical="center" wrapText="1"/>
    </xf>
    <xf numFmtId="43" fontId="14" fillId="0" borderId="1" xfId="7" applyFont="1" applyBorder="1"/>
    <xf numFmtId="0" fontId="23" fillId="6" borderId="2" xfId="4" applyFont="1" applyFill="1" applyBorder="1" applyAlignment="1">
      <alignment horizontal="center" vertical="center" wrapText="1"/>
    </xf>
    <xf numFmtId="37" fontId="23" fillId="6" borderId="2" xfId="4" applyNumberFormat="1" applyFont="1" applyFill="1" applyBorder="1" applyAlignment="1">
      <alignment horizontal="center" vertical="center"/>
    </xf>
    <xf numFmtId="43" fontId="6" fillId="0" borderId="1" xfId="7" applyFont="1" applyBorder="1"/>
    <xf numFmtId="43" fontId="6" fillId="9" borderId="1" xfId="7" applyFont="1" applyFill="1" applyBorder="1"/>
    <xf numFmtId="43" fontId="6" fillId="6" borderId="1" xfId="7" applyFont="1" applyFill="1" applyBorder="1"/>
    <xf numFmtId="43" fontId="23" fillId="0" borderId="1" xfId="5" applyNumberFormat="1" applyFont="1"/>
    <xf numFmtId="43" fontId="24" fillId="0" borderId="1" xfId="7" applyFont="1" applyBorder="1"/>
    <xf numFmtId="43" fontId="25" fillId="9" borderId="1" xfId="7" applyFont="1" applyFill="1" applyBorder="1"/>
    <xf numFmtId="43" fontId="6" fillId="0" borderId="1" xfId="7" applyFont="1" applyBorder="1" applyAlignment="1">
      <alignment horizontal="center"/>
    </xf>
    <xf numFmtId="43" fontId="26" fillId="8" borderId="1" xfId="7" applyFont="1" applyFill="1" applyBorder="1" applyAlignment="1">
      <alignment vertical="center"/>
    </xf>
    <xf numFmtId="43" fontId="27" fillId="0" borderId="1" xfId="7" applyFont="1" applyBorder="1"/>
    <xf numFmtId="43" fontId="25" fillId="0" borderId="1" xfId="7" applyFont="1" applyBorder="1"/>
    <xf numFmtId="43" fontId="27" fillId="9" borderId="1" xfId="7" applyFont="1" applyFill="1" applyBorder="1"/>
    <xf numFmtId="43" fontId="25" fillId="6" borderId="1" xfId="7" applyFont="1" applyFill="1" applyBorder="1"/>
    <xf numFmtId="43" fontId="6" fillId="6" borderId="1" xfId="4" applyNumberFormat="1" applyFont="1" applyFill="1"/>
    <xf numFmtId="43" fontId="6" fillId="9" borderId="1" xfId="4" applyNumberFormat="1" applyFont="1" applyFill="1"/>
    <xf numFmtId="0" fontId="28" fillId="0" borderId="1" xfId="4" applyFont="1"/>
    <xf numFmtId="43" fontId="5" fillId="0" borderId="1" xfId="7" applyFont="1" applyBorder="1"/>
    <xf numFmtId="40" fontId="23" fillId="6" borderId="2" xfId="6" applyNumberFormat="1" applyFont="1" applyFill="1" applyBorder="1" applyAlignment="1">
      <alignment vertical="center"/>
    </xf>
    <xf numFmtId="0" fontId="29" fillId="0" borderId="2" xfId="5" applyFont="1" applyBorder="1" applyAlignment="1">
      <alignment horizontal="center" vertical="center" wrapText="1"/>
    </xf>
    <xf numFmtId="0" fontId="29" fillId="3" borderId="2" xfId="5" applyFont="1" applyFill="1" applyBorder="1" applyAlignment="1">
      <alignment horizontal="center" vertical="center" wrapText="1"/>
    </xf>
    <xf numFmtId="0" fontId="31" fillId="0" borderId="2" xfId="5" applyFont="1" applyBorder="1" applyAlignment="1">
      <alignment vertical="center" wrapText="1"/>
    </xf>
    <xf numFmtId="37" fontId="31" fillId="0" borderId="2" xfId="5" applyNumberFormat="1" applyFont="1" applyBorder="1" applyAlignment="1">
      <alignment horizontal="center" vertical="center" wrapText="1"/>
    </xf>
    <xf numFmtId="0" fontId="31" fillId="0" borderId="2" xfId="5" applyFont="1" applyBorder="1" applyAlignment="1">
      <alignment horizontal="center" vertical="center" wrapText="1"/>
    </xf>
    <xf numFmtId="37" fontId="31" fillId="3" borderId="2" xfId="5" applyNumberFormat="1" applyFont="1" applyFill="1" applyBorder="1" applyAlignment="1">
      <alignment horizontal="center" vertical="center" wrapText="1"/>
    </xf>
    <xf numFmtId="0" fontId="31" fillId="3" borderId="2" xfId="5" applyFont="1" applyFill="1" applyBorder="1" applyAlignment="1">
      <alignment horizontal="center" vertical="center" wrapText="1"/>
    </xf>
    <xf numFmtId="0" fontId="29" fillId="0" borderId="2" xfId="5" applyFont="1" applyBorder="1" applyAlignment="1">
      <alignment horizontal="right" vertical="center" wrapText="1"/>
    </xf>
    <xf numFmtId="37" fontId="29" fillId="0" borderId="2" xfId="5" applyNumberFormat="1" applyFont="1" applyBorder="1" applyAlignment="1">
      <alignment horizontal="center" vertical="center" wrapText="1"/>
    </xf>
    <xf numFmtId="37" fontId="29" fillId="3" borderId="2" xfId="5" applyNumberFormat="1" applyFont="1" applyFill="1" applyBorder="1" applyAlignment="1">
      <alignment horizontal="center" vertical="center" wrapText="1"/>
    </xf>
    <xf numFmtId="0" fontId="30" fillId="0" borderId="1" xfId="5" applyFont="1"/>
    <xf numFmtId="0" fontId="29" fillId="4" borderId="2" xfId="5" applyFont="1" applyFill="1" applyBorder="1" applyAlignment="1">
      <alignment horizontal="center" vertical="center" wrapText="1"/>
    </xf>
    <xf numFmtId="43" fontId="31" fillId="0" borderId="2" xfId="7" applyFont="1" applyBorder="1" applyAlignment="1">
      <alignment vertical="center"/>
    </xf>
    <xf numFmtId="0" fontId="31" fillId="0" borderId="2" xfId="5" applyFont="1" applyBorder="1" applyAlignment="1">
      <alignment horizontal="center" vertical="center"/>
    </xf>
    <xf numFmtId="40" fontId="31" fillId="3" borderId="2" xfId="5" applyNumberFormat="1" applyFont="1" applyFill="1" applyBorder="1" applyAlignment="1">
      <alignment vertical="center"/>
    </xf>
    <xf numFmtId="40" fontId="31" fillId="4" borderId="2" xfId="5" applyNumberFormat="1" applyFont="1" applyFill="1" applyBorder="1" applyAlignment="1">
      <alignment vertical="center"/>
    </xf>
    <xf numFmtId="43" fontId="31" fillId="0" borderId="2" xfId="7" applyFont="1" applyBorder="1" applyAlignment="1">
      <alignment horizontal="center" vertical="center" wrapText="1"/>
    </xf>
    <xf numFmtId="40" fontId="31" fillId="0" borderId="2" xfId="5" applyNumberFormat="1" applyFont="1" applyBorder="1" applyAlignment="1">
      <alignment vertical="center"/>
    </xf>
    <xf numFmtId="40" fontId="29" fillId="0" borderId="2" xfId="5" applyNumberFormat="1" applyFont="1" applyBorder="1" applyAlignment="1">
      <alignment vertical="center"/>
    </xf>
    <xf numFmtId="40" fontId="29" fillId="3" borderId="2" xfId="5" applyNumberFormat="1" applyFont="1" applyFill="1" applyBorder="1" applyAlignment="1">
      <alignment vertical="center"/>
    </xf>
    <xf numFmtId="40" fontId="29" fillId="4" borderId="2" xfId="5" applyNumberFormat="1" applyFont="1" applyFill="1" applyBorder="1" applyAlignment="1">
      <alignment vertical="center"/>
    </xf>
    <xf numFmtId="43" fontId="23" fillId="0" borderId="1" xfId="7" applyFont="1" applyBorder="1"/>
    <xf numFmtId="43" fontId="11" fillId="0" borderId="1" xfId="5" applyNumberFormat="1" applyFont="1"/>
    <xf numFmtId="0" fontId="13" fillId="0" borderId="1" xfId="6" applyFont="1" applyAlignment="1">
      <alignment vertical="center" wrapText="1"/>
    </xf>
    <xf numFmtId="0" fontId="12" fillId="0" borderId="1" xfId="6" applyFont="1" applyAlignment="1">
      <alignment vertical="center" wrapText="1"/>
    </xf>
    <xf numFmtId="0" fontId="10" fillId="0" borderId="1" xfId="5" applyFont="1" applyAlignment="1">
      <alignment wrapText="1"/>
    </xf>
    <xf numFmtId="0" fontId="23" fillId="0" borderId="2" xfId="4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43" fontId="23" fillId="0" borderId="2" xfId="7" applyFont="1" applyBorder="1" applyAlignment="1">
      <alignment horizontal="center" vertical="center" wrapText="1"/>
    </xf>
    <xf numFmtId="37" fontId="23" fillId="0" borderId="2" xfId="4" applyNumberFormat="1" applyFont="1" applyBorder="1" applyAlignment="1">
      <alignment horizontal="center" vertical="center"/>
    </xf>
    <xf numFmtId="37" fontId="22" fillId="0" borderId="2" xfId="4" applyNumberFormat="1" applyFont="1" applyBorder="1" applyAlignment="1">
      <alignment horizontal="center" vertical="center"/>
    </xf>
    <xf numFmtId="0" fontId="23" fillId="0" borderId="2" xfId="7" applyNumberFormat="1" applyFont="1" applyBorder="1" applyAlignment="1">
      <alignment horizontal="center" vertical="center"/>
    </xf>
    <xf numFmtId="0" fontId="5" fillId="6" borderId="2" xfId="4" applyFill="1" applyBorder="1" applyAlignment="1">
      <alignment vertical="center"/>
    </xf>
    <xf numFmtId="0" fontId="19" fillId="8" borderId="2" xfId="4" applyFont="1" applyFill="1" applyBorder="1" applyAlignment="1">
      <alignment horizontal="center" vertical="center"/>
    </xf>
    <xf numFmtId="0" fontId="14" fillId="0" borderId="2" xfId="4" applyFont="1" applyBorder="1" applyAlignment="1">
      <alignment vertical="center"/>
    </xf>
    <xf numFmtId="0" fontId="14" fillId="0" borderId="2" xfId="4" applyFont="1" applyBorder="1" applyAlignment="1">
      <alignment horizontal="center" vertical="center"/>
    </xf>
    <xf numFmtId="0" fontId="14" fillId="6" borderId="2" xfId="4" applyFont="1" applyFill="1" applyBorder="1" applyAlignment="1">
      <alignment vertical="center"/>
    </xf>
    <xf numFmtId="0" fontId="14" fillId="6" borderId="2" xfId="4" applyFont="1" applyFill="1" applyBorder="1" applyAlignment="1">
      <alignment horizontal="center" vertical="center"/>
    </xf>
    <xf numFmtId="0" fontId="19" fillId="10" borderId="2" xfId="4" applyFont="1" applyFill="1" applyBorder="1" applyAlignment="1">
      <alignment horizontal="center" vertical="center"/>
    </xf>
    <xf numFmtId="0" fontId="14" fillId="2" borderId="2" xfId="4" applyFont="1" applyFill="1" applyBorder="1" applyAlignment="1">
      <alignment vertical="center"/>
    </xf>
    <xf numFmtId="0" fontId="14" fillId="2" borderId="2" xfId="4" applyFont="1" applyFill="1" applyBorder="1" applyAlignment="1">
      <alignment horizontal="center" vertical="center"/>
    </xf>
    <xf numFmtId="43" fontId="14" fillId="2" borderId="2" xfId="7" applyFont="1" applyFill="1" applyBorder="1" applyAlignment="1">
      <alignment vertical="center"/>
    </xf>
    <xf numFmtId="0" fontId="19" fillId="9" borderId="2" xfId="4" applyFont="1" applyFill="1" applyBorder="1" applyAlignment="1">
      <alignment vertical="center" wrapText="1"/>
    </xf>
    <xf numFmtId="0" fontId="19" fillId="9" borderId="2" xfId="4" applyFont="1" applyFill="1" applyBorder="1" applyAlignment="1">
      <alignment horizontal="center" vertical="center" wrapText="1"/>
    </xf>
    <xf numFmtId="43" fontId="19" fillId="9" borderId="2" xfId="7" applyFont="1" applyFill="1" applyBorder="1" applyAlignment="1">
      <alignment vertical="center" wrapText="1"/>
    </xf>
    <xf numFmtId="43" fontId="19" fillId="9" borderId="2" xfId="7" applyFont="1" applyFill="1" applyBorder="1" applyAlignment="1">
      <alignment vertical="center"/>
    </xf>
    <xf numFmtId="0" fontId="19" fillId="8" borderId="2" xfId="4" applyFont="1" applyFill="1" applyBorder="1" applyAlignment="1">
      <alignment vertical="center" wrapText="1"/>
    </xf>
    <xf numFmtId="0" fontId="19" fillId="8" borderId="2" xfId="4" applyFont="1" applyFill="1" applyBorder="1" applyAlignment="1">
      <alignment horizontal="center" vertical="center" wrapText="1"/>
    </xf>
    <xf numFmtId="43" fontId="19" fillId="8" borderId="2" xfId="7" applyFont="1" applyFill="1" applyBorder="1" applyAlignment="1">
      <alignment vertical="center" wrapText="1"/>
    </xf>
    <xf numFmtId="43" fontId="19" fillId="8" borderId="2" xfId="7" applyFont="1" applyFill="1" applyBorder="1" applyAlignment="1">
      <alignment vertical="center"/>
    </xf>
    <xf numFmtId="0" fontId="14" fillId="0" borderId="2" xfId="4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3" fontId="14" fillId="0" borderId="2" xfId="7" applyFont="1" applyBorder="1" applyAlignment="1">
      <alignment horizontal="right" vertical="center" wrapText="1"/>
    </xf>
    <xf numFmtId="43" fontId="14" fillId="0" borderId="2" xfId="7" applyFont="1" applyBorder="1" applyAlignment="1">
      <alignment horizontal="right" vertical="center"/>
    </xf>
    <xf numFmtId="0" fontId="14" fillId="0" borderId="2" xfId="3" applyFont="1" applyBorder="1" applyAlignment="1">
      <alignment horizontal="center" vertical="center"/>
    </xf>
    <xf numFmtId="0" fontId="14" fillId="0" borderId="2" xfId="3" applyFont="1" applyBorder="1" applyAlignment="1">
      <alignment horizontal="left" vertical="center" wrapText="1"/>
    </xf>
    <xf numFmtId="0" fontId="14" fillId="6" borderId="2" xfId="3" applyFont="1" applyFill="1" applyBorder="1" applyAlignment="1">
      <alignment horizontal="center" vertical="center"/>
    </xf>
    <xf numFmtId="164" fontId="14" fillId="0" borderId="2" xfId="10" applyFont="1" applyBorder="1" applyAlignment="1">
      <alignment horizontal="right" vertical="center"/>
    </xf>
    <xf numFmtId="0" fontId="14" fillId="6" borderId="2" xfId="8" applyFont="1" applyFill="1" applyBorder="1" applyAlignment="1">
      <alignment vertical="center" wrapText="1"/>
    </xf>
    <xf numFmtId="43" fontId="14" fillId="6" borderId="2" xfId="7" applyFont="1" applyFill="1" applyBorder="1" applyAlignment="1">
      <alignment horizontal="right" vertical="center"/>
    </xf>
    <xf numFmtId="0" fontId="14" fillId="6" borderId="2" xfId="3" applyFont="1" applyFill="1" applyBorder="1" applyAlignment="1">
      <alignment vertical="center"/>
    </xf>
    <xf numFmtId="0" fontId="14" fillId="0" borderId="2" xfId="3" applyFont="1" applyBorder="1" applyAlignment="1">
      <alignment horizontal="left" vertical="center"/>
    </xf>
    <xf numFmtId="0" fontId="14" fillId="6" borderId="2" xfId="4" applyFont="1" applyFill="1" applyBorder="1" applyAlignment="1">
      <alignment vertical="center" wrapText="1"/>
    </xf>
    <xf numFmtId="0" fontId="19" fillId="6" borderId="2" xfId="4" applyFont="1" applyFill="1" applyBorder="1" applyAlignment="1">
      <alignment vertical="center" wrapText="1"/>
    </xf>
    <xf numFmtId="0" fontId="19" fillId="6" borderId="2" xfId="4" applyFont="1" applyFill="1" applyBorder="1" applyAlignment="1">
      <alignment horizontal="center" vertical="center" wrapText="1"/>
    </xf>
    <xf numFmtId="0" fontId="14" fillId="6" borderId="2" xfId="4" applyFont="1" applyFill="1" applyBorder="1" applyAlignment="1">
      <alignment horizontal="center" vertical="center" wrapText="1"/>
    </xf>
    <xf numFmtId="37" fontId="19" fillId="8" borderId="2" xfId="4" applyNumberFormat="1" applyFont="1" applyFill="1" applyBorder="1" applyAlignment="1">
      <alignment horizontal="center" vertical="center"/>
    </xf>
    <xf numFmtId="0" fontId="14" fillId="0" borderId="2" xfId="3" applyFont="1" applyBorder="1" applyAlignment="1">
      <alignment vertical="center"/>
    </xf>
    <xf numFmtId="0" fontId="14" fillId="6" borderId="2" xfId="3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left" vertical="center"/>
    </xf>
    <xf numFmtId="0" fontId="14" fillId="6" borderId="2" xfId="0" applyFont="1" applyFill="1" applyBorder="1" applyAlignment="1">
      <alignment vertical="center" wrapText="1"/>
    </xf>
    <xf numFmtId="164" fontId="14" fillId="6" borderId="2" xfId="10" applyFont="1" applyFill="1" applyBorder="1" applyAlignment="1">
      <alignment horizontal="right" vertical="center"/>
    </xf>
    <xf numFmtId="43" fontId="14" fillId="6" borderId="2" xfId="7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/>
    </xf>
    <xf numFmtId="43" fontId="14" fillId="0" borderId="2" xfId="7" applyFont="1" applyBorder="1" applyAlignment="1">
      <alignment vertical="center"/>
    </xf>
    <xf numFmtId="0" fontId="19" fillId="10" borderId="2" xfId="4" applyFont="1" applyFill="1" applyBorder="1" applyAlignment="1">
      <alignment vertical="center" wrapText="1"/>
    </xf>
    <xf numFmtId="0" fontId="19" fillId="10" borderId="2" xfId="4" applyFont="1" applyFill="1" applyBorder="1" applyAlignment="1">
      <alignment horizontal="center" vertical="center" wrapText="1"/>
    </xf>
    <xf numFmtId="43" fontId="19" fillId="10" borderId="2" xfId="7" applyFont="1" applyFill="1" applyBorder="1" applyAlignment="1">
      <alignment vertical="center" wrapText="1"/>
    </xf>
    <xf numFmtId="43" fontId="19" fillId="10" borderId="2" xfId="7" applyFont="1" applyFill="1" applyBorder="1" applyAlignment="1">
      <alignment vertical="center"/>
    </xf>
    <xf numFmtId="0" fontId="14" fillId="0" borderId="2" xfId="4" applyFont="1" applyBorder="1" applyAlignment="1">
      <alignment horizontal="center" vertical="center" wrapText="1"/>
    </xf>
    <xf numFmtId="37" fontId="14" fillId="0" borderId="2" xfId="4" applyNumberFormat="1" applyFont="1" applyBorder="1" applyAlignment="1">
      <alignment horizontal="center" vertical="center"/>
    </xf>
    <xf numFmtId="43" fontId="14" fillId="6" borderId="2" xfId="7" applyFont="1" applyFill="1" applyBorder="1" applyAlignment="1">
      <alignment vertical="center" wrapText="1"/>
    </xf>
    <xf numFmtId="43" fontId="14" fillId="6" borderId="2" xfId="7" applyFont="1" applyFill="1" applyBorder="1" applyAlignment="1">
      <alignment vertical="center"/>
    </xf>
    <xf numFmtId="37" fontId="14" fillId="6" borderId="2" xfId="4" applyNumberFormat="1" applyFont="1" applyFill="1" applyBorder="1" applyAlignment="1">
      <alignment horizontal="center" vertical="center"/>
    </xf>
    <xf numFmtId="0" fontId="14" fillId="6" borderId="2" xfId="8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vertical="center" wrapText="1"/>
    </xf>
    <xf numFmtId="0" fontId="14" fillId="0" borderId="2" xfId="10" applyNumberFormat="1" applyFont="1" applyBorder="1" applyAlignment="1">
      <alignment horizontal="center" vertical="center"/>
    </xf>
    <xf numFmtId="0" fontId="14" fillId="8" borderId="2" xfId="4" applyFont="1" applyFill="1" applyBorder="1" applyAlignment="1">
      <alignment horizontal="center" vertical="center" wrapText="1"/>
    </xf>
    <xf numFmtId="37" fontId="19" fillId="9" borderId="2" xfId="4" applyNumberFormat="1" applyFont="1" applyFill="1" applyBorder="1" applyAlignment="1">
      <alignment horizontal="center" vertical="center"/>
    </xf>
    <xf numFmtId="0" fontId="14" fillId="0" borderId="2" xfId="3" applyFont="1" applyBorder="1" applyAlignment="1">
      <alignment vertical="center" wrapText="1"/>
    </xf>
    <xf numFmtId="0" fontId="14" fillId="6" borderId="2" xfId="7" applyNumberFormat="1" applyFont="1" applyFill="1" applyBorder="1" applyAlignment="1">
      <alignment horizontal="center" vertical="center" wrapText="1"/>
    </xf>
    <xf numFmtId="43" fontId="14" fillId="0" borderId="2" xfId="7" applyFont="1" applyBorder="1" applyAlignment="1" applyProtection="1">
      <alignment horizontal="right" vertical="center"/>
    </xf>
    <xf numFmtId="0" fontId="19" fillId="2" borderId="2" xfId="4" applyFont="1" applyFill="1" applyBorder="1" applyAlignment="1">
      <alignment vertical="center" wrapText="1"/>
    </xf>
    <xf numFmtId="43" fontId="19" fillId="2" borderId="2" xfId="7" applyFont="1" applyFill="1" applyBorder="1" applyAlignment="1">
      <alignment vertical="center"/>
    </xf>
    <xf numFmtId="0" fontId="14" fillId="0" borderId="1" xfId="6" applyFont="1"/>
    <xf numFmtId="0" fontId="19" fillId="0" borderId="1" xfId="6" applyFont="1"/>
    <xf numFmtId="0" fontId="12" fillId="0" borderId="1" xfId="6" applyFont="1" applyAlignment="1">
      <alignment horizontal="center" vertical="center" wrapText="1"/>
    </xf>
    <xf numFmtId="0" fontId="13" fillId="0" borderId="1" xfId="6" applyFont="1" applyAlignment="1">
      <alignment horizontal="center" vertical="center" wrapText="1"/>
    </xf>
    <xf numFmtId="0" fontId="17" fillId="5" borderId="2" xfId="6" applyFont="1" applyFill="1" applyBorder="1" applyAlignment="1">
      <alignment horizontal="center" vertical="center" wrapText="1"/>
    </xf>
    <xf numFmtId="0" fontId="18" fillId="5" borderId="2" xfId="6" applyFont="1" applyFill="1" applyBorder="1" applyAlignment="1">
      <alignment horizontal="center"/>
    </xf>
    <xf numFmtId="0" fontId="18" fillId="5" borderId="2" xfId="6" applyFont="1" applyFill="1" applyBorder="1"/>
    <xf numFmtId="0" fontId="20" fillId="5" borderId="2" xfId="0" applyFont="1" applyFill="1" applyBorder="1" applyAlignment="1">
      <alignment horizontal="center" vertical="center" wrapText="1"/>
    </xf>
    <xf numFmtId="0" fontId="5" fillId="0" borderId="1" xfId="6" applyAlignment="1">
      <alignment horizontal="center"/>
    </xf>
    <xf numFmtId="0" fontId="13" fillId="0" borderId="1" xfId="6" applyFont="1" applyAlignment="1">
      <alignment horizontal="left" vertical="center" wrapText="1"/>
    </xf>
    <xf numFmtId="0" fontId="5" fillId="0" borderId="1" xfId="6"/>
    <xf numFmtId="0" fontId="13" fillId="0" borderId="1" xfId="6" applyFont="1" applyAlignment="1">
      <alignment vertical="center" wrapText="1"/>
    </xf>
    <xf numFmtId="0" fontId="14" fillId="0" borderId="1" xfId="6" applyFont="1" applyAlignment="1">
      <alignment horizontal="left"/>
    </xf>
    <xf numFmtId="0" fontId="19" fillId="0" borderId="1" xfId="6" applyFont="1" applyAlignment="1">
      <alignment horizontal="left"/>
    </xf>
    <xf numFmtId="0" fontId="5" fillId="0" borderId="1" xfId="4"/>
    <xf numFmtId="0" fontId="12" fillId="0" borderId="1" xfId="4" applyFont="1" applyAlignment="1">
      <alignment horizontal="center" vertical="center" wrapText="1"/>
    </xf>
    <xf numFmtId="0" fontId="4" fillId="0" borderId="1" xfId="4" applyFont="1" applyAlignment="1">
      <alignment horizontal="center" vertical="center" wrapText="1"/>
    </xf>
    <xf numFmtId="0" fontId="12" fillId="6" borderId="1" xfId="4" applyFont="1" applyFill="1" applyAlignment="1">
      <alignment horizontal="center" vertical="center" wrapText="1"/>
    </xf>
    <xf numFmtId="0" fontId="6" fillId="0" borderId="1" xfId="4" applyFont="1" applyAlignment="1">
      <alignment horizontal="center"/>
    </xf>
    <xf numFmtId="0" fontId="10" fillId="0" borderId="1" xfId="4" applyFont="1" applyAlignment="1">
      <alignment horizontal="center"/>
    </xf>
    <xf numFmtId="0" fontId="13" fillId="0" borderId="1" xfId="4" applyFont="1" applyAlignment="1">
      <alignment horizontal="center" vertical="center" wrapText="1"/>
    </xf>
    <xf numFmtId="0" fontId="4" fillId="0" borderId="1" xfId="4" applyFont="1" applyAlignment="1">
      <alignment vertical="center" wrapText="1"/>
    </xf>
    <xf numFmtId="0" fontId="5" fillId="0" borderId="1" xfId="4" applyAlignment="1">
      <alignment horizontal="center"/>
    </xf>
    <xf numFmtId="0" fontId="23" fillId="0" borderId="2" xfId="4" applyFont="1" applyBorder="1" applyAlignment="1">
      <alignment horizontal="center" vertical="center" wrapText="1"/>
    </xf>
    <xf numFmtId="0" fontId="5" fillId="0" borderId="2" xfId="4" applyBorder="1" applyAlignment="1">
      <alignment vertical="center"/>
    </xf>
    <xf numFmtId="0" fontId="5" fillId="0" borderId="2" xfId="4" applyBorder="1" applyAlignment="1">
      <alignment horizontal="center" vertical="center"/>
    </xf>
    <xf numFmtId="37" fontId="23" fillId="0" borderId="2" xfId="4" applyNumberFormat="1" applyFont="1" applyBorder="1" applyAlignment="1">
      <alignment horizontal="center" vertical="center"/>
    </xf>
    <xf numFmtId="0" fontId="9" fillId="0" borderId="1" xfId="4" applyFont="1" applyAlignment="1">
      <alignment vertical="center" wrapText="1"/>
    </xf>
    <xf numFmtId="0" fontId="9" fillId="0" borderId="1" xfId="4" applyFont="1" applyAlignment="1">
      <alignment horizontal="left" vertical="center" wrapText="1"/>
    </xf>
    <xf numFmtId="0" fontId="10" fillId="0" borderId="1" xfId="4" applyFont="1"/>
    <xf numFmtId="0" fontId="10" fillId="0" borderId="1" xfId="4" applyFont="1" applyAlignment="1">
      <alignment horizontal="left"/>
    </xf>
    <xf numFmtId="0" fontId="11" fillId="0" borderId="1" xfId="4" applyFont="1"/>
    <xf numFmtId="0" fontId="11" fillId="0" borderId="1" xfId="4" applyFont="1" applyAlignment="1">
      <alignment horizontal="left"/>
    </xf>
    <xf numFmtId="0" fontId="7" fillId="0" borderId="1" xfId="5" applyFont="1" applyAlignment="1">
      <alignment horizontal="center" vertical="center" wrapText="1"/>
    </xf>
    <xf numFmtId="0" fontId="8" fillId="0" borderId="1" xfId="5" applyFont="1"/>
    <xf numFmtId="0" fontId="9" fillId="0" borderId="1" xfId="5" applyFont="1" applyAlignment="1">
      <alignment horizontal="center" vertical="center" wrapText="1"/>
    </xf>
    <xf numFmtId="0" fontId="15" fillId="0" borderId="1" xfId="5" applyFont="1"/>
    <xf numFmtId="0" fontId="10" fillId="0" borderId="1" xfId="5" applyFont="1"/>
    <xf numFmtId="0" fontId="3" fillId="0" borderId="1" xfId="5" applyFont="1" applyAlignment="1">
      <alignment horizontal="center" vertical="center" wrapText="1"/>
    </xf>
    <xf numFmtId="0" fontId="5" fillId="0" borderId="1" xfId="5"/>
    <xf numFmtId="0" fontId="14" fillId="0" borderId="1" xfId="5" applyFont="1" applyAlignment="1">
      <alignment horizontal="right"/>
    </xf>
    <xf numFmtId="0" fontId="3" fillId="0" borderId="1" xfId="5" applyFont="1" applyAlignment="1">
      <alignment vertical="center" wrapText="1"/>
    </xf>
    <xf numFmtId="0" fontId="29" fillId="0" borderId="2" xfId="5" applyFont="1" applyBorder="1" applyAlignment="1">
      <alignment vertical="center" wrapText="1"/>
    </xf>
    <xf numFmtId="0" fontId="30" fillId="0" borderId="3" xfId="5" applyFont="1" applyBorder="1"/>
    <xf numFmtId="0" fontId="30" fillId="0" borderId="4" xfId="5" applyFont="1" applyBorder="1"/>
    <xf numFmtId="0" fontId="29" fillId="0" borderId="1" xfId="5" applyFont="1" applyAlignment="1">
      <alignment vertical="center" wrapText="1"/>
    </xf>
    <xf numFmtId="0" fontId="30" fillId="0" borderId="1" xfId="5" applyFont="1"/>
    <xf numFmtId="43" fontId="5" fillId="0" borderId="1" xfId="7" applyBorder="1"/>
    <xf numFmtId="0" fontId="9" fillId="0" borderId="1" xfId="5" applyFont="1" applyAlignment="1">
      <alignment vertical="center" wrapText="1"/>
    </xf>
    <xf numFmtId="0" fontId="11" fillId="0" borderId="1" xfId="5" applyFont="1"/>
  </cellXfs>
  <cellStyles count="11">
    <cellStyle name="body_style" xfId="2" xr:uid="{00000000-0005-0000-0000-000000000000}"/>
    <cellStyle name="Comma" xfId="7" builtinId="3"/>
    <cellStyle name="Comma 2" xfId="10" xr:uid="{C32F120A-7E35-4EE9-8A97-0CA531C287C6}"/>
    <cellStyle name="header_label_style" xfId="1" xr:uid="{00000000-0005-0000-0000-000002000000}"/>
    <cellStyle name="Normal" xfId="0" builtinId="0"/>
    <cellStyle name="Normal 2" xfId="3" xr:uid="{00000000-0005-0000-0000-000004000000}"/>
    <cellStyle name="Normal 2 2" xfId="8" xr:uid="{00000000-0005-0000-0000-000005000000}"/>
    <cellStyle name="Normal 3" xfId="4" xr:uid="{00000000-0005-0000-0000-000006000000}"/>
    <cellStyle name="Normal 4" xfId="5" xr:uid="{00000000-0005-0000-0000-000007000000}"/>
    <cellStyle name="Normal 5" xfId="6" xr:uid="{00000000-0005-0000-0000-000008000000}"/>
    <cellStyle name="Normal 6" xfId="9" xr:uid="{00000000-0005-0000-0000-000009000000}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tabSelected="1" view="pageBreakPreview" topLeftCell="C10" zoomScaleNormal="100" zoomScaleSheetLayoutView="100" workbookViewId="0">
      <selection activeCell="C32" sqref="C32"/>
    </sheetView>
  </sheetViews>
  <sheetFormatPr defaultColWidth="9.140625" defaultRowHeight="15" x14ac:dyDescent="0.25"/>
  <cols>
    <col min="1" max="1" width="11.28515625" style="30" customWidth="1"/>
    <col min="2" max="2" width="18.7109375" style="10" customWidth="1"/>
    <col min="3" max="3" width="39.85546875" style="10" customWidth="1"/>
    <col min="4" max="4" width="10.140625" style="30" customWidth="1"/>
    <col min="5" max="5" width="13.7109375" style="30" customWidth="1"/>
    <col min="6" max="6" width="19.42578125" style="10" customWidth="1"/>
    <col min="7" max="7" width="12.7109375" style="10" customWidth="1"/>
    <col min="8" max="8" width="13" style="10" customWidth="1"/>
    <col min="9" max="9" width="14.140625" style="10" customWidth="1"/>
    <col min="10" max="10" width="14" style="10" customWidth="1"/>
    <col min="11" max="11" width="15.28515625" style="10" customWidth="1"/>
    <col min="12" max="13" width="15.5703125" style="10" customWidth="1"/>
    <col min="14" max="14" width="5" style="10" customWidth="1"/>
    <col min="15" max="15" width="4.42578125" style="10" customWidth="1"/>
    <col min="16" max="16" width="49.42578125" style="10" customWidth="1"/>
    <col min="17" max="17" width="49.85546875" style="10" customWidth="1"/>
    <col min="18" max="16384" width="9.140625" style="10"/>
  </cols>
  <sheetData>
    <row r="1" spans="1:18" ht="15" customHeight="1" x14ac:dyDescent="0.25">
      <c r="A1" s="160" t="s">
        <v>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85"/>
    </row>
    <row r="2" spans="1:18" ht="15" customHeight="1" x14ac:dyDescent="0.25">
      <c r="A2" s="160" t="s">
        <v>61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85"/>
    </row>
    <row r="3" spans="1:18" ht="15" customHeight="1" x14ac:dyDescent="0.25">
      <c r="A3" s="161" t="s">
        <v>62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84"/>
    </row>
    <row r="4" spans="1:18" ht="15" customHeight="1" x14ac:dyDescent="0.25">
      <c r="A4" s="160" t="s">
        <v>63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85"/>
    </row>
    <row r="5" spans="1:18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85"/>
    </row>
    <row r="6" spans="1:18" x14ac:dyDescent="0.2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85"/>
    </row>
    <row r="7" spans="1:18" ht="15" customHeight="1" x14ac:dyDescent="0.25">
      <c r="A7" s="161" t="s">
        <v>387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84"/>
    </row>
    <row r="8" spans="1:18" x14ac:dyDescent="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1:18" x14ac:dyDescent="0.25">
      <c r="A9" s="11" t="s">
        <v>0</v>
      </c>
      <c r="D9" s="10"/>
      <c r="E9" s="10"/>
      <c r="Q9" s="12"/>
    </row>
    <row r="10" spans="1:18" ht="15" customHeight="1" x14ac:dyDescent="0.25">
      <c r="A10" s="162" t="s">
        <v>1</v>
      </c>
      <c r="B10" s="162" t="s">
        <v>2</v>
      </c>
      <c r="C10" s="162" t="s">
        <v>3</v>
      </c>
      <c r="D10" s="162" t="s">
        <v>4</v>
      </c>
      <c r="E10" s="165" t="s">
        <v>57</v>
      </c>
      <c r="F10" s="162" t="s">
        <v>5</v>
      </c>
      <c r="G10" s="162" t="s">
        <v>6</v>
      </c>
      <c r="H10" s="164"/>
      <c r="I10" s="164"/>
      <c r="J10" s="164"/>
      <c r="K10" s="162" t="s">
        <v>7</v>
      </c>
      <c r="L10" s="40" t="s">
        <v>8</v>
      </c>
      <c r="M10" s="40"/>
      <c r="N10" s="39"/>
      <c r="O10" s="39"/>
      <c r="P10" s="13" t="s">
        <v>9</v>
      </c>
      <c r="R10" s="14"/>
    </row>
    <row r="11" spans="1:18" ht="53.25" customHeight="1" x14ac:dyDescent="0.25">
      <c r="A11" s="163"/>
      <c r="B11" s="164"/>
      <c r="C11" s="164"/>
      <c r="D11" s="163"/>
      <c r="E11" s="165"/>
      <c r="F11" s="164"/>
      <c r="G11" s="13" t="s">
        <v>10</v>
      </c>
      <c r="H11" s="13" t="s">
        <v>11</v>
      </c>
      <c r="I11" s="13" t="s">
        <v>12</v>
      </c>
      <c r="J11" s="13" t="s">
        <v>13</v>
      </c>
      <c r="K11" s="164"/>
      <c r="L11" s="13" t="s">
        <v>14</v>
      </c>
      <c r="M11" s="13" t="s">
        <v>15</v>
      </c>
      <c r="N11" s="13" t="s">
        <v>16</v>
      </c>
      <c r="O11" s="13" t="s">
        <v>17</v>
      </c>
      <c r="P11" s="13" t="s">
        <v>18</v>
      </c>
      <c r="R11" s="14"/>
    </row>
    <row r="12" spans="1:18" x14ac:dyDescent="0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5">
        <v>16</v>
      </c>
      <c r="R12" s="14"/>
    </row>
    <row r="13" spans="1:18" ht="25.5" x14ac:dyDescent="0.25">
      <c r="A13" s="16">
        <v>2</v>
      </c>
      <c r="B13" s="17" t="s">
        <v>23</v>
      </c>
      <c r="C13" s="18" t="s">
        <v>24</v>
      </c>
      <c r="D13" s="17" t="s">
        <v>203</v>
      </c>
      <c r="E13" s="17" t="s">
        <v>58</v>
      </c>
      <c r="F13" s="17" t="s">
        <v>22</v>
      </c>
      <c r="G13" s="19">
        <v>45306</v>
      </c>
      <c r="H13" s="17" t="s">
        <v>59</v>
      </c>
      <c r="I13" s="19">
        <v>45313</v>
      </c>
      <c r="J13" s="19">
        <v>45314</v>
      </c>
      <c r="K13" s="17" t="s">
        <v>206</v>
      </c>
      <c r="L13" s="60">
        <v>14966460</v>
      </c>
      <c r="M13" s="20">
        <v>14966460</v>
      </c>
      <c r="N13" s="20"/>
      <c r="O13" s="20"/>
      <c r="P13" s="17" t="s">
        <v>207</v>
      </c>
    </row>
    <row r="14" spans="1:18" ht="25.5" x14ac:dyDescent="0.25">
      <c r="A14" s="15">
        <v>3</v>
      </c>
      <c r="B14" s="17" t="s">
        <v>27</v>
      </c>
      <c r="C14" s="18" t="s">
        <v>28</v>
      </c>
      <c r="D14" s="17" t="s">
        <v>203</v>
      </c>
      <c r="E14" s="17" t="s">
        <v>58</v>
      </c>
      <c r="F14" s="17" t="s">
        <v>22</v>
      </c>
      <c r="G14" s="19">
        <v>45306</v>
      </c>
      <c r="H14" s="17" t="s">
        <v>59</v>
      </c>
      <c r="I14" s="19">
        <v>45313</v>
      </c>
      <c r="J14" s="19">
        <v>45314</v>
      </c>
      <c r="K14" s="17" t="s">
        <v>206</v>
      </c>
      <c r="L14" s="60">
        <v>1718312</v>
      </c>
      <c r="M14" s="20">
        <v>1718312</v>
      </c>
      <c r="N14" s="20"/>
      <c r="O14" s="20"/>
      <c r="P14" s="17" t="s">
        <v>207</v>
      </c>
    </row>
    <row r="15" spans="1:18" ht="25.5" x14ac:dyDescent="0.25">
      <c r="A15" s="15">
        <v>4</v>
      </c>
      <c r="B15" s="17" t="s">
        <v>30</v>
      </c>
      <c r="C15" s="18" t="s">
        <v>31</v>
      </c>
      <c r="D15" s="17" t="s">
        <v>203</v>
      </c>
      <c r="E15" s="17" t="s">
        <v>58</v>
      </c>
      <c r="F15" s="17" t="s">
        <v>22</v>
      </c>
      <c r="G15" s="19">
        <v>45306</v>
      </c>
      <c r="H15" s="17" t="s">
        <v>59</v>
      </c>
      <c r="I15" s="19">
        <v>45313</v>
      </c>
      <c r="J15" s="19">
        <v>45314</v>
      </c>
      <c r="K15" s="17" t="s">
        <v>206</v>
      </c>
      <c r="L15" s="60">
        <v>3301015</v>
      </c>
      <c r="M15" s="20">
        <v>3301015</v>
      </c>
      <c r="N15" s="20"/>
      <c r="O15" s="20"/>
      <c r="P15" s="17" t="s">
        <v>207</v>
      </c>
    </row>
    <row r="16" spans="1:18" ht="25.5" x14ac:dyDescent="0.25">
      <c r="A16" s="16">
        <v>5</v>
      </c>
      <c r="B16" s="17" t="s">
        <v>30</v>
      </c>
      <c r="C16" s="18" t="s">
        <v>31</v>
      </c>
      <c r="D16" s="17" t="s">
        <v>203</v>
      </c>
      <c r="E16" s="17" t="s">
        <v>58</v>
      </c>
      <c r="F16" s="17" t="s">
        <v>29</v>
      </c>
      <c r="G16" s="19">
        <v>45306</v>
      </c>
      <c r="H16" s="17" t="s">
        <v>59</v>
      </c>
      <c r="I16" s="19">
        <v>45313</v>
      </c>
      <c r="J16" s="19">
        <v>45314</v>
      </c>
      <c r="K16" s="17" t="s">
        <v>206</v>
      </c>
      <c r="L16" s="60">
        <v>232633</v>
      </c>
      <c r="M16" s="20">
        <v>232633</v>
      </c>
      <c r="N16" s="20"/>
      <c r="O16" s="20"/>
      <c r="P16" s="17" t="s">
        <v>207</v>
      </c>
    </row>
    <row r="17" spans="1:17" ht="25.5" x14ac:dyDescent="0.25">
      <c r="A17" s="15">
        <v>6</v>
      </c>
      <c r="B17" s="17" t="s">
        <v>45</v>
      </c>
      <c r="C17" s="18" t="s">
        <v>339</v>
      </c>
      <c r="D17" s="17" t="s">
        <v>203</v>
      </c>
      <c r="E17" s="17" t="s">
        <v>58</v>
      </c>
      <c r="F17" s="17" t="s">
        <v>22</v>
      </c>
      <c r="G17" s="19">
        <v>45306</v>
      </c>
      <c r="H17" s="17" t="s">
        <v>59</v>
      </c>
      <c r="I17" s="19">
        <v>45313</v>
      </c>
      <c r="J17" s="19">
        <v>45314</v>
      </c>
      <c r="K17" s="17" t="s">
        <v>206</v>
      </c>
      <c r="L17" s="60">
        <v>6464000</v>
      </c>
      <c r="M17" s="20">
        <v>6464000</v>
      </c>
      <c r="N17" s="20"/>
      <c r="O17" s="20"/>
      <c r="P17" s="17" t="s">
        <v>207</v>
      </c>
    </row>
    <row r="18" spans="1:17" ht="25.5" x14ac:dyDescent="0.25">
      <c r="A18" s="15">
        <v>7</v>
      </c>
      <c r="B18" s="17" t="s">
        <v>33</v>
      </c>
      <c r="C18" s="18" t="s">
        <v>34</v>
      </c>
      <c r="D18" s="17" t="s">
        <v>203</v>
      </c>
      <c r="E18" s="17" t="s">
        <v>58</v>
      </c>
      <c r="F18" s="17" t="s">
        <v>22</v>
      </c>
      <c r="G18" s="19">
        <v>45306</v>
      </c>
      <c r="H18" s="17" t="s">
        <v>59</v>
      </c>
      <c r="I18" s="19">
        <v>45313</v>
      </c>
      <c r="J18" s="19">
        <v>45314</v>
      </c>
      <c r="K18" s="17" t="s">
        <v>206</v>
      </c>
      <c r="L18" s="60">
        <v>5816120</v>
      </c>
      <c r="M18" s="20">
        <v>5816120</v>
      </c>
      <c r="N18" s="20"/>
      <c r="O18" s="20"/>
      <c r="P18" s="17" t="s">
        <v>207</v>
      </c>
    </row>
    <row r="19" spans="1:17" ht="25.5" x14ac:dyDescent="0.25">
      <c r="A19" s="16">
        <v>8</v>
      </c>
      <c r="B19" s="17" t="s">
        <v>35</v>
      </c>
      <c r="C19" s="18" t="s">
        <v>36</v>
      </c>
      <c r="D19" s="17" t="s">
        <v>203</v>
      </c>
      <c r="E19" s="17" t="s">
        <v>58</v>
      </c>
      <c r="F19" s="17" t="s">
        <v>22</v>
      </c>
      <c r="G19" s="19">
        <v>45306</v>
      </c>
      <c r="H19" s="17" t="s">
        <v>59</v>
      </c>
      <c r="I19" s="19">
        <v>45313</v>
      </c>
      <c r="J19" s="19">
        <v>45314</v>
      </c>
      <c r="K19" s="17" t="s">
        <v>206</v>
      </c>
      <c r="L19" s="60">
        <v>4972728</v>
      </c>
      <c r="M19" s="20">
        <v>4972728</v>
      </c>
      <c r="N19" s="20"/>
      <c r="O19" s="20"/>
      <c r="P19" s="17" t="s">
        <v>207</v>
      </c>
    </row>
    <row r="20" spans="1:17" ht="25.5" x14ac:dyDescent="0.25">
      <c r="A20" s="15">
        <v>9</v>
      </c>
      <c r="B20" s="17" t="s">
        <v>39</v>
      </c>
      <c r="C20" s="18" t="s">
        <v>40</v>
      </c>
      <c r="D20" s="17" t="s">
        <v>203</v>
      </c>
      <c r="E20" s="17" t="s">
        <v>58</v>
      </c>
      <c r="F20" s="17" t="s">
        <v>22</v>
      </c>
      <c r="G20" s="19">
        <v>45306</v>
      </c>
      <c r="H20" s="17" t="s">
        <v>59</v>
      </c>
      <c r="I20" s="19">
        <v>45313</v>
      </c>
      <c r="J20" s="19">
        <v>45314</v>
      </c>
      <c r="K20" s="17" t="s">
        <v>206</v>
      </c>
      <c r="L20" s="60">
        <v>2060000</v>
      </c>
      <c r="M20" s="20">
        <v>2060000</v>
      </c>
      <c r="N20" s="20"/>
      <c r="O20" s="20"/>
      <c r="P20" s="17" t="s">
        <v>207</v>
      </c>
    </row>
    <row r="21" spans="1:17" ht="25.5" x14ac:dyDescent="0.25">
      <c r="A21" s="15">
        <v>10</v>
      </c>
      <c r="B21" s="17" t="s">
        <v>41</v>
      </c>
      <c r="C21" s="18" t="s">
        <v>42</v>
      </c>
      <c r="D21" s="17" t="s">
        <v>203</v>
      </c>
      <c r="E21" s="17" t="s">
        <v>58</v>
      </c>
      <c r="F21" s="17" t="s">
        <v>38</v>
      </c>
      <c r="G21" s="19">
        <v>45306</v>
      </c>
      <c r="H21" s="17" t="s">
        <v>59</v>
      </c>
      <c r="I21" s="19">
        <v>45313</v>
      </c>
      <c r="J21" s="19">
        <v>45314</v>
      </c>
      <c r="K21" s="17" t="s">
        <v>206</v>
      </c>
      <c r="L21" s="60">
        <v>300000</v>
      </c>
      <c r="M21" s="20">
        <v>300000</v>
      </c>
      <c r="N21" s="20"/>
      <c r="O21" s="20"/>
      <c r="P21" s="17" t="s">
        <v>207</v>
      </c>
    </row>
    <row r="22" spans="1:17" ht="25.5" x14ac:dyDescent="0.25">
      <c r="A22" s="16">
        <v>11</v>
      </c>
      <c r="B22" s="17" t="s">
        <v>44</v>
      </c>
      <c r="C22" s="18" t="s">
        <v>204</v>
      </c>
      <c r="D22" s="17" t="s">
        <v>203</v>
      </c>
      <c r="E22" s="17" t="s">
        <v>58</v>
      </c>
      <c r="F22" s="17" t="s">
        <v>22</v>
      </c>
      <c r="G22" s="19">
        <v>45306</v>
      </c>
      <c r="H22" s="17" t="s">
        <v>59</v>
      </c>
      <c r="I22" s="19">
        <v>45313</v>
      </c>
      <c r="J22" s="19">
        <v>45314</v>
      </c>
      <c r="K22" s="17" t="s">
        <v>206</v>
      </c>
      <c r="L22" s="60">
        <v>591532</v>
      </c>
      <c r="M22" s="20">
        <v>591532</v>
      </c>
      <c r="N22" s="20"/>
      <c r="O22" s="20"/>
      <c r="P22" s="17" t="s">
        <v>207</v>
      </c>
    </row>
    <row r="23" spans="1:17" ht="25.5" x14ac:dyDescent="0.25">
      <c r="A23" s="15">
        <v>12</v>
      </c>
      <c r="B23" s="17" t="s">
        <v>47</v>
      </c>
      <c r="C23" s="18" t="s">
        <v>48</v>
      </c>
      <c r="D23" s="17" t="s">
        <v>203</v>
      </c>
      <c r="E23" s="17" t="s">
        <v>58</v>
      </c>
      <c r="F23" s="17" t="s">
        <v>22</v>
      </c>
      <c r="G23" s="19">
        <v>45306</v>
      </c>
      <c r="H23" s="17" t="s">
        <v>59</v>
      </c>
      <c r="I23" s="19">
        <v>45313</v>
      </c>
      <c r="J23" s="19">
        <v>45314</v>
      </c>
      <c r="K23" s="17" t="s">
        <v>206</v>
      </c>
      <c r="L23" s="60">
        <v>2719880</v>
      </c>
      <c r="M23" s="20">
        <v>2719880</v>
      </c>
      <c r="N23" s="20"/>
      <c r="O23" s="20"/>
      <c r="P23" s="17" t="s">
        <v>207</v>
      </c>
    </row>
    <row r="24" spans="1:17" ht="25.5" x14ac:dyDescent="0.25">
      <c r="A24" s="15">
        <v>13</v>
      </c>
      <c r="B24" s="17" t="s">
        <v>49</v>
      </c>
      <c r="C24" s="18" t="s">
        <v>50</v>
      </c>
      <c r="D24" s="17" t="s">
        <v>203</v>
      </c>
      <c r="E24" s="17" t="s">
        <v>58</v>
      </c>
      <c r="F24" s="17" t="s">
        <v>22</v>
      </c>
      <c r="G24" s="19">
        <v>45306</v>
      </c>
      <c r="H24" s="17" t="s">
        <v>59</v>
      </c>
      <c r="I24" s="19">
        <v>45313</v>
      </c>
      <c r="J24" s="19">
        <v>45314</v>
      </c>
      <c r="K24" s="17" t="s">
        <v>206</v>
      </c>
      <c r="L24" s="60">
        <v>14895140</v>
      </c>
      <c r="M24" s="20">
        <v>14895140</v>
      </c>
      <c r="N24" s="20"/>
      <c r="O24" s="20"/>
      <c r="P24" s="17" t="s">
        <v>207</v>
      </c>
    </row>
    <row r="25" spans="1:17" ht="25.5" x14ac:dyDescent="0.25">
      <c r="A25" s="16">
        <v>14</v>
      </c>
      <c r="B25" s="17" t="s">
        <v>51</v>
      </c>
      <c r="C25" s="18" t="s">
        <v>52</v>
      </c>
      <c r="D25" s="17" t="s">
        <v>203</v>
      </c>
      <c r="E25" s="17" t="s">
        <v>58</v>
      </c>
      <c r="F25" s="17" t="s">
        <v>38</v>
      </c>
      <c r="G25" s="19">
        <v>45306</v>
      </c>
      <c r="H25" s="17" t="s">
        <v>59</v>
      </c>
      <c r="I25" s="19">
        <v>45313</v>
      </c>
      <c r="J25" s="19">
        <v>45314</v>
      </c>
      <c r="K25" s="17" t="s">
        <v>206</v>
      </c>
      <c r="L25" s="60">
        <v>110000</v>
      </c>
      <c r="M25" s="20">
        <v>110000</v>
      </c>
      <c r="N25" s="20"/>
      <c r="O25" s="20"/>
      <c r="P25" s="17" t="s">
        <v>207</v>
      </c>
    </row>
    <row r="26" spans="1:17" x14ac:dyDescent="0.25">
      <c r="A26" s="21"/>
      <c r="B26" s="22"/>
      <c r="C26" s="23" t="s">
        <v>53</v>
      </c>
      <c r="D26" s="24"/>
      <c r="E26" s="24"/>
      <c r="F26" s="22"/>
      <c r="G26" s="22"/>
      <c r="H26" s="22"/>
      <c r="I26" s="22"/>
      <c r="J26" s="22"/>
      <c r="K26" s="22"/>
      <c r="L26" s="25">
        <f>SUM(L13:L25)</f>
        <v>58147820</v>
      </c>
      <c r="M26" s="25">
        <v>58147820</v>
      </c>
      <c r="N26" s="25"/>
      <c r="O26" s="25"/>
      <c r="P26" s="22"/>
    </row>
    <row r="27" spans="1:17" x14ac:dyDescent="0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</row>
    <row r="28" spans="1:17" ht="15" customHeight="1" x14ac:dyDescent="0.25">
      <c r="A28" s="169" t="s">
        <v>54</v>
      </c>
      <c r="B28" s="159"/>
      <c r="C28" s="159"/>
      <c r="D28" s="159"/>
      <c r="E28" s="159"/>
      <c r="F28" s="159"/>
      <c r="G28" s="167" t="s">
        <v>55</v>
      </c>
      <c r="H28" s="167"/>
      <c r="I28" s="167"/>
      <c r="J28" s="27"/>
      <c r="K28" s="27"/>
      <c r="L28" s="26"/>
      <c r="M28" s="26"/>
      <c r="N28" s="167" t="s">
        <v>56</v>
      </c>
      <c r="O28" s="167"/>
      <c r="P28" s="167"/>
      <c r="Q28" s="167"/>
    </row>
    <row r="29" spans="1:17" x14ac:dyDescent="0.25">
      <c r="A29" s="28"/>
      <c r="B29" s="29"/>
      <c r="C29" s="29"/>
      <c r="D29" s="28"/>
      <c r="E29" s="28"/>
      <c r="F29" s="29"/>
      <c r="G29" s="29"/>
      <c r="H29" s="158"/>
      <c r="I29" s="158"/>
      <c r="J29" s="29"/>
      <c r="K29" s="29"/>
      <c r="L29" s="29"/>
      <c r="M29" s="29"/>
      <c r="N29" s="29"/>
      <c r="O29" s="29"/>
      <c r="P29" s="29"/>
      <c r="Q29" s="29"/>
    </row>
    <row r="30" spans="1:17" x14ac:dyDescent="0.25">
      <c r="A30" s="28"/>
      <c r="B30" s="29"/>
      <c r="C30" s="29"/>
      <c r="D30" s="28"/>
      <c r="E30" s="28"/>
      <c r="F30" s="29"/>
      <c r="G30" s="29"/>
      <c r="H30" s="158"/>
      <c r="I30" s="158"/>
      <c r="J30" s="29"/>
      <c r="K30" s="29"/>
      <c r="L30" s="29"/>
      <c r="M30" s="29"/>
      <c r="N30" s="29"/>
      <c r="O30" s="29"/>
      <c r="P30" s="29"/>
      <c r="Q30" s="29"/>
    </row>
    <row r="31" spans="1:17" x14ac:dyDescent="0.25">
      <c r="A31" s="28"/>
      <c r="B31" s="29"/>
      <c r="C31" s="29"/>
      <c r="D31" s="28"/>
      <c r="E31" s="28"/>
      <c r="F31" s="29"/>
      <c r="G31" s="29"/>
      <c r="H31" s="158"/>
      <c r="I31" s="158"/>
      <c r="J31" s="29"/>
      <c r="K31" s="29"/>
      <c r="L31" s="29"/>
      <c r="M31" s="29"/>
      <c r="N31" s="29"/>
      <c r="O31" s="29"/>
      <c r="P31" s="29"/>
      <c r="Q31" s="29"/>
    </row>
    <row r="32" spans="1:17" x14ac:dyDescent="0.25">
      <c r="A32" s="28"/>
      <c r="B32" s="29"/>
      <c r="C32" s="29"/>
      <c r="D32" s="28"/>
      <c r="E32" s="28"/>
      <c r="F32" s="29"/>
      <c r="G32" s="29"/>
      <c r="H32" s="158"/>
      <c r="I32" s="158"/>
      <c r="J32" s="29"/>
      <c r="K32" s="29"/>
      <c r="L32" s="29"/>
      <c r="M32" s="29"/>
      <c r="N32" s="29"/>
      <c r="O32" s="29"/>
      <c r="P32" s="29"/>
      <c r="Q32" s="29"/>
    </row>
    <row r="33" spans="1:17" x14ac:dyDescent="0.25">
      <c r="A33" s="171" t="s">
        <v>185</v>
      </c>
      <c r="B33" s="171"/>
      <c r="C33" s="171"/>
      <c r="D33" s="28"/>
      <c r="E33" s="28"/>
      <c r="F33" s="29"/>
      <c r="G33" s="159" t="s">
        <v>208</v>
      </c>
      <c r="H33" s="159"/>
      <c r="I33" s="159"/>
      <c r="J33" s="29"/>
      <c r="K33" s="29"/>
      <c r="N33" s="159" t="s">
        <v>457</v>
      </c>
      <c r="O33" s="159"/>
      <c r="P33" s="159"/>
      <c r="Q33" s="159"/>
    </row>
    <row r="34" spans="1:17" x14ac:dyDescent="0.25">
      <c r="A34" s="170" t="s">
        <v>186</v>
      </c>
      <c r="B34" s="170"/>
      <c r="C34" s="170"/>
      <c r="D34" s="28"/>
      <c r="E34" s="28"/>
      <c r="F34" s="29"/>
      <c r="G34" s="158" t="s">
        <v>463</v>
      </c>
      <c r="H34" s="158"/>
      <c r="I34" s="158"/>
      <c r="J34" s="29"/>
      <c r="K34" s="29"/>
      <c r="N34" s="158" t="s">
        <v>462</v>
      </c>
      <c r="O34" s="158"/>
      <c r="P34" s="158"/>
      <c r="Q34" s="158"/>
    </row>
    <row r="35" spans="1:17" x14ac:dyDescent="0.25">
      <c r="A35" s="170" t="s">
        <v>188</v>
      </c>
      <c r="B35" s="170"/>
      <c r="C35" s="170"/>
      <c r="D35" s="28"/>
      <c r="E35" s="28"/>
      <c r="F35" s="29"/>
      <c r="G35" s="158" t="s">
        <v>209</v>
      </c>
      <c r="H35" s="158"/>
      <c r="I35" s="158"/>
      <c r="J35" s="29"/>
      <c r="K35" s="29"/>
      <c r="N35" s="158" t="s">
        <v>205</v>
      </c>
      <c r="O35" s="158"/>
      <c r="P35" s="158"/>
      <c r="Q35" s="158"/>
    </row>
  </sheetData>
  <mergeCells count="33">
    <mergeCell ref="N34:Q34"/>
    <mergeCell ref="E10:E11"/>
    <mergeCell ref="A8:Q8"/>
    <mergeCell ref="G35:I35"/>
    <mergeCell ref="G10:J10"/>
    <mergeCell ref="K10:K11"/>
    <mergeCell ref="G28:I28"/>
    <mergeCell ref="A27:Q27"/>
    <mergeCell ref="A28:F28"/>
    <mergeCell ref="N28:Q28"/>
    <mergeCell ref="A35:C35"/>
    <mergeCell ref="N35:Q35"/>
    <mergeCell ref="H31:I31"/>
    <mergeCell ref="H32:I32"/>
    <mergeCell ref="A33:C33"/>
    <mergeCell ref="N33:Q33"/>
    <mergeCell ref="A34:C34"/>
    <mergeCell ref="H29:I29"/>
    <mergeCell ref="H30:I30"/>
    <mergeCell ref="G33:I33"/>
    <mergeCell ref="G34:I34"/>
    <mergeCell ref="A1:P1"/>
    <mergeCell ref="A2:P2"/>
    <mergeCell ref="A3:P3"/>
    <mergeCell ref="A4:P4"/>
    <mergeCell ref="A10:A11"/>
    <mergeCell ref="B10:B11"/>
    <mergeCell ref="C10:C11"/>
    <mergeCell ref="D10:D11"/>
    <mergeCell ref="F10:F11"/>
    <mergeCell ref="A5:P5"/>
    <mergeCell ref="A6:P6"/>
    <mergeCell ref="A7:P7"/>
  </mergeCells>
  <phoneticPr fontId="16" type="noConversion"/>
  <pageMargins left="0.41" right="0.22" top="0.79" bottom="1" header="0.5" footer="0.5"/>
  <pageSetup paperSize="9"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92"/>
  <sheetViews>
    <sheetView view="pageBreakPreview" topLeftCell="A857" zoomScale="80" zoomScaleNormal="80" zoomScaleSheetLayoutView="80" zoomScalePageLayoutView="86" workbookViewId="0">
      <selection activeCell="J892" sqref="J892"/>
    </sheetView>
  </sheetViews>
  <sheetFormatPr defaultColWidth="9.140625" defaultRowHeight="16.5" x14ac:dyDescent="0.3"/>
  <cols>
    <col min="1" max="1" width="6.42578125" style="33" customWidth="1"/>
    <col min="2" max="2" width="16.7109375" style="1" customWidth="1"/>
    <col min="3" max="3" width="66.5703125" style="58" customWidth="1"/>
    <col min="4" max="4" width="15.42578125" style="3" customWidth="1"/>
    <col min="5" max="5" width="8.28515625" style="3" customWidth="1"/>
    <col min="6" max="6" width="6.28515625" style="3" customWidth="1"/>
    <col min="7" max="7" width="14" style="48" customWidth="1"/>
    <col min="8" max="8" width="17.85546875" style="32" bestFit="1" customWidth="1"/>
    <col min="9" max="9" width="20.5703125" style="3" customWidth="1"/>
    <col min="10" max="10" width="4" style="3" bestFit="1" customWidth="1"/>
    <col min="11" max="12" width="4.140625" style="3" bestFit="1" customWidth="1"/>
    <col min="13" max="13" width="3.85546875" style="3" bestFit="1" customWidth="1"/>
    <col min="14" max="14" width="4.42578125" style="37" bestFit="1" customWidth="1"/>
    <col min="15" max="15" width="4" style="3" bestFit="1" customWidth="1"/>
    <col min="16" max="16" width="3.5703125" style="3" customWidth="1"/>
    <col min="17" max="17" width="5" style="37" customWidth="1"/>
    <col min="18" max="18" width="4.5703125" style="3" customWidth="1"/>
    <col min="19" max="19" width="3.85546875" style="37" bestFit="1" customWidth="1"/>
    <col min="20" max="20" width="4.28515625" style="3" customWidth="1"/>
    <col min="21" max="21" width="4.5703125" style="3" customWidth="1"/>
    <col min="22" max="23" width="16.7109375" style="32" customWidth="1"/>
    <col min="24" max="24" width="16" style="32" customWidth="1"/>
    <col min="25" max="25" width="17.28515625" style="1" customWidth="1"/>
    <col min="26" max="16384" width="9.140625" style="1"/>
  </cols>
  <sheetData>
    <row r="1" spans="1:24" ht="15" x14ac:dyDescent="0.25">
      <c r="A1" s="173" t="s">
        <v>60</v>
      </c>
      <c r="B1" s="173"/>
      <c r="C1" s="173"/>
      <c r="D1" s="173"/>
      <c r="E1" s="173"/>
      <c r="F1" s="173"/>
      <c r="G1" s="174"/>
      <c r="H1" s="173"/>
      <c r="I1" s="173"/>
      <c r="J1" s="173"/>
      <c r="K1" s="173"/>
      <c r="L1" s="173"/>
      <c r="M1" s="173"/>
      <c r="N1" s="175"/>
      <c r="O1" s="173"/>
      <c r="P1" s="173"/>
      <c r="Q1" s="175"/>
      <c r="R1" s="173"/>
      <c r="S1" s="175"/>
      <c r="T1" s="173"/>
      <c r="U1" s="173"/>
    </row>
    <row r="2" spans="1:24" ht="15" x14ac:dyDescent="0.25">
      <c r="A2" s="173" t="s">
        <v>61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"/>
      <c r="W2" s="1"/>
      <c r="X2" s="1"/>
    </row>
    <row r="3" spans="1:24" ht="15" x14ac:dyDescent="0.25">
      <c r="A3" s="176" t="s">
        <v>62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"/>
      <c r="W3" s="1"/>
      <c r="X3" s="1"/>
    </row>
    <row r="4" spans="1:24" ht="15.75" x14ac:dyDescent="0.25">
      <c r="A4" s="177" t="s">
        <v>63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"/>
      <c r="W4" s="1"/>
      <c r="X4" s="1"/>
    </row>
    <row r="5" spans="1:24" x14ac:dyDescent="0.3">
      <c r="G5" s="32"/>
      <c r="N5" s="3"/>
      <c r="Q5" s="3"/>
      <c r="S5" s="3"/>
      <c r="V5" s="1"/>
      <c r="W5" s="1"/>
      <c r="X5" s="1"/>
    </row>
    <row r="6" spans="1:24" ht="15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"/>
      <c r="W6" s="1"/>
      <c r="X6" s="1"/>
    </row>
    <row r="7" spans="1:24" ht="15" x14ac:dyDescent="0.25">
      <c r="A7" s="178" t="s">
        <v>456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"/>
      <c r="W7" s="1"/>
      <c r="X7" s="1"/>
    </row>
    <row r="8" spans="1:24" ht="15" x14ac:dyDescent="0.25">
      <c r="A8" s="179"/>
      <c r="B8" s="172"/>
      <c r="C8" s="172"/>
      <c r="D8" s="172"/>
      <c r="E8" s="172"/>
      <c r="F8" s="172"/>
      <c r="G8" s="172"/>
      <c r="H8" s="172"/>
      <c r="I8" s="172"/>
      <c r="J8" s="172"/>
      <c r="K8" s="174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"/>
      <c r="W8" s="1"/>
      <c r="X8" s="1"/>
    </row>
    <row r="9" spans="1:24" ht="15" x14ac:dyDescent="0.25">
      <c r="A9" s="42" t="s">
        <v>64</v>
      </c>
      <c r="B9" s="87" t="s">
        <v>65</v>
      </c>
      <c r="C9" s="88" t="s">
        <v>66</v>
      </c>
      <c r="D9" s="87" t="s">
        <v>4</v>
      </c>
      <c r="E9" s="181" t="s">
        <v>67</v>
      </c>
      <c r="F9" s="182"/>
      <c r="G9" s="182"/>
      <c r="H9" s="89" t="s">
        <v>68</v>
      </c>
      <c r="I9" s="87" t="s">
        <v>5</v>
      </c>
      <c r="J9" s="181" t="s">
        <v>69</v>
      </c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"/>
      <c r="W9" s="1"/>
      <c r="X9" s="1"/>
    </row>
    <row r="10" spans="1:24" ht="15" x14ac:dyDescent="0.25">
      <c r="A10" s="43">
        <v>1</v>
      </c>
      <c r="B10" s="90">
        <v>2</v>
      </c>
      <c r="C10" s="91">
        <v>3</v>
      </c>
      <c r="D10" s="90">
        <v>4</v>
      </c>
      <c r="E10" s="184">
        <v>5</v>
      </c>
      <c r="F10" s="183"/>
      <c r="G10" s="183"/>
      <c r="H10" s="92">
        <v>6</v>
      </c>
      <c r="I10" s="90">
        <v>7</v>
      </c>
      <c r="J10" s="90">
        <v>8</v>
      </c>
      <c r="K10" s="90">
        <v>9</v>
      </c>
      <c r="L10" s="90">
        <v>10</v>
      </c>
      <c r="M10" s="90">
        <v>11</v>
      </c>
      <c r="N10" s="90">
        <v>12</v>
      </c>
      <c r="O10" s="90">
        <v>13</v>
      </c>
      <c r="P10" s="90">
        <v>14</v>
      </c>
      <c r="Q10" s="90">
        <v>15</v>
      </c>
      <c r="R10" s="90">
        <v>16</v>
      </c>
      <c r="S10" s="90">
        <v>17</v>
      </c>
      <c r="T10" s="90">
        <v>18</v>
      </c>
      <c r="U10" s="90">
        <v>19</v>
      </c>
      <c r="V10" s="1"/>
      <c r="W10" s="1"/>
      <c r="X10" s="1"/>
    </row>
    <row r="11" spans="1:24" s="3" customFormat="1" ht="25.5" x14ac:dyDescent="0.25">
      <c r="A11" s="43">
        <v>2</v>
      </c>
      <c r="B11" s="87"/>
      <c r="C11" s="88"/>
      <c r="D11" s="87"/>
      <c r="E11" s="87" t="s">
        <v>70</v>
      </c>
      <c r="F11" s="87" t="s">
        <v>71</v>
      </c>
      <c r="G11" s="89" t="s">
        <v>72</v>
      </c>
      <c r="H11" s="89"/>
      <c r="I11" s="87"/>
      <c r="J11" s="87" t="s">
        <v>73</v>
      </c>
      <c r="K11" s="87" t="s">
        <v>74</v>
      </c>
      <c r="L11" s="87" t="s">
        <v>75</v>
      </c>
      <c r="M11" s="87" t="s">
        <v>76</v>
      </c>
      <c r="N11" s="87" t="s">
        <v>77</v>
      </c>
      <c r="O11" s="87" t="s">
        <v>78</v>
      </c>
      <c r="P11" s="87" t="s">
        <v>79</v>
      </c>
      <c r="Q11" s="87" t="s">
        <v>80</v>
      </c>
      <c r="R11" s="87" t="s">
        <v>81</v>
      </c>
      <c r="S11" s="87" t="s">
        <v>82</v>
      </c>
      <c r="T11" s="87" t="s">
        <v>83</v>
      </c>
      <c r="U11" s="87" t="s">
        <v>84</v>
      </c>
    </row>
    <row r="12" spans="1:24" s="38" customFormat="1" ht="15" x14ac:dyDescent="0.25">
      <c r="A12" s="43">
        <v>3</v>
      </c>
      <c r="B12" s="103" t="s">
        <v>23</v>
      </c>
      <c r="C12" s="103" t="s">
        <v>24</v>
      </c>
      <c r="D12" s="104" t="s">
        <v>19</v>
      </c>
      <c r="E12" s="104"/>
      <c r="F12" s="104"/>
      <c r="G12" s="105"/>
      <c r="H12" s="106">
        <f>H13+H68+H122+H171+H220+H250+H290+H309+H333</f>
        <v>14966460</v>
      </c>
      <c r="I12" s="104" t="s">
        <v>22</v>
      </c>
      <c r="J12" s="104">
        <f>SUM(J13:J333)</f>
        <v>1</v>
      </c>
      <c r="K12" s="104">
        <f t="shared" ref="K12:U12" si="0">SUM(K13:K333)</f>
        <v>2</v>
      </c>
      <c r="L12" s="104">
        <f t="shared" si="0"/>
        <v>1</v>
      </c>
      <c r="M12" s="104">
        <f t="shared" si="0"/>
        <v>1</v>
      </c>
      <c r="N12" s="104">
        <f t="shared" si="0"/>
        <v>2</v>
      </c>
      <c r="O12" s="104">
        <f t="shared" si="0"/>
        <v>1</v>
      </c>
      <c r="P12" s="104">
        <f t="shared" si="0"/>
        <v>1</v>
      </c>
      <c r="Q12" s="104">
        <f t="shared" si="0"/>
        <v>6</v>
      </c>
      <c r="R12" s="104">
        <f t="shared" si="0"/>
        <v>1</v>
      </c>
      <c r="S12" s="104">
        <f t="shared" si="0"/>
        <v>2</v>
      </c>
      <c r="T12" s="104">
        <f t="shared" si="0"/>
        <v>1</v>
      </c>
      <c r="U12" s="104">
        <f t="shared" si="0"/>
        <v>1</v>
      </c>
      <c r="V12" s="45"/>
      <c r="W12" s="45"/>
      <c r="X12" s="45"/>
    </row>
    <row r="13" spans="1:24" s="35" customFormat="1" ht="27" customHeight="1" x14ac:dyDescent="0.25">
      <c r="A13" s="43">
        <v>4</v>
      </c>
      <c r="B13" s="107" t="s">
        <v>23</v>
      </c>
      <c r="C13" s="107" t="s">
        <v>200</v>
      </c>
      <c r="D13" s="108" t="s">
        <v>21</v>
      </c>
      <c r="E13" s="108"/>
      <c r="F13" s="108"/>
      <c r="G13" s="109"/>
      <c r="H13" s="110">
        <f>SUM(H14:H67)</f>
        <v>500000</v>
      </c>
      <c r="I13" s="108" t="s">
        <v>22</v>
      </c>
      <c r="J13" s="94"/>
      <c r="K13" s="94"/>
      <c r="L13" s="94"/>
      <c r="M13" s="94"/>
      <c r="N13" s="94"/>
      <c r="O13" s="94"/>
      <c r="P13" s="94"/>
      <c r="Q13" s="94">
        <v>1</v>
      </c>
      <c r="R13" s="94"/>
      <c r="S13" s="94"/>
      <c r="T13" s="94"/>
      <c r="U13" s="94"/>
      <c r="V13" s="44"/>
      <c r="W13" s="44"/>
      <c r="X13" s="44"/>
    </row>
    <row r="14" spans="1:24" ht="15" x14ac:dyDescent="0.25">
      <c r="A14" s="43">
        <v>5</v>
      </c>
      <c r="B14" s="111"/>
      <c r="C14" s="112" t="s">
        <v>223</v>
      </c>
      <c r="D14" s="95"/>
      <c r="E14" s="113">
        <v>90</v>
      </c>
      <c r="F14" s="113" t="s">
        <v>89</v>
      </c>
      <c r="G14" s="114">
        <v>150</v>
      </c>
      <c r="H14" s="115">
        <f>E14*G14</f>
        <v>13500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1"/>
      <c r="W14" s="1"/>
      <c r="X14" s="1"/>
    </row>
    <row r="15" spans="1:24" ht="15" x14ac:dyDescent="0.25">
      <c r="A15" s="43">
        <v>6</v>
      </c>
      <c r="B15" s="111"/>
      <c r="C15" s="112" t="s">
        <v>390</v>
      </c>
      <c r="D15" s="95"/>
      <c r="E15" s="113">
        <v>90</v>
      </c>
      <c r="F15" s="113" t="s">
        <v>89</v>
      </c>
      <c r="G15" s="114">
        <v>120</v>
      </c>
      <c r="H15" s="115">
        <f t="shared" ref="H15:H67" si="1">E15*G15</f>
        <v>10800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1"/>
      <c r="W15" s="1"/>
      <c r="X15" s="1"/>
    </row>
    <row r="16" spans="1:24" ht="15" x14ac:dyDescent="0.25">
      <c r="A16" s="43">
        <v>7</v>
      </c>
      <c r="B16" s="111"/>
      <c r="C16" s="112" t="s">
        <v>391</v>
      </c>
      <c r="D16" s="95"/>
      <c r="E16" s="113">
        <v>90</v>
      </c>
      <c r="F16" s="113" t="s">
        <v>89</v>
      </c>
      <c r="G16" s="114">
        <v>180</v>
      </c>
      <c r="H16" s="115">
        <f t="shared" si="1"/>
        <v>16200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1"/>
      <c r="W16" s="1"/>
      <c r="X16" s="1"/>
    </row>
    <row r="17" spans="1:24" ht="15" x14ac:dyDescent="0.25">
      <c r="A17" s="43">
        <v>8</v>
      </c>
      <c r="B17" s="111"/>
      <c r="C17" s="112" t="s">
        <v>392</v>
      </c>
      <c r="D17" s="95"/>
      <c r="E17" s="113">
        <v>90</v>
      </c>
      <c r="F17" s="113" t="s">
        <v>89</v>
      </c>
      <c r="G17" s="114">
        <v>120</v>
      </c>
      <c r="H17" s="115">
        <f t="shared" si="1"/>
        <v>10800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1"/>
      <c r="W17" s="1"/>
      <c r="X17" s="1"/>
    </row>
    <row r="18" spans="1:24" ht="15" x14ac:dyDescent="0.25">
      <c r="A18" s="43">
        <v>9</v>
      </c>
      <c r="B18" s="111"/>
      <c r="C18" s="112" t="s">
        <v>393</v>
      </c>
      <c r="D18" s="95"/>
      <c r="E18" s="113">
        <v>90</v>
      </c>
      <c r="F18" s="113" t="s">
        <v>89</v>
      </c>
      <c r="G18" s="114">
        <v>180</v>
      </c>
      <c r="H18" s="115">
        <f t="shared" si="1"/>
        <v>16200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1"/>
      <c r="W18" s="1"/>
      <c r="X18" s="1"/>
    </row>
    <row r="19" spans="1:24" ht="15" x14ac:dyDescent="0.25">
      <c r="A19" s="43">
        <v>10</v>
      </c>
      <c r="B19" s="111"/>
      <c r="C19" s="112" t="s">
        <v>87</v>
      </c>
      <c r="D19" s="95"/>
      <c r="E19" s="113">
        <v>3</v>
      </c>
      <c r="F19" s="113" t="s">
        <v>85</v>
      </c>
      <c r="G19" s="114">
        <v>4699</v>
      </c>
      <c r="H19" s="115">
        <f t="shared" si="1"/>
        <v>14097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"/>
      <c r="W19" s="1"/>
      <c r="X19" s="1"/>
    </row>
    <row r="20" spans="1:24" ht="15" x14ac:dyDescent="0.25">
      <c r="A20" s="43">
        <v>11</v>
      </c>
      <c r="B20" s="111"/>
      <c r="C20" s="112" t="s">
        <v>224</v>
      </c>
      <c r="D20" s="95"/>
      <c r="E20" s="113">
        <v>1</v>
      </c>
      <c r="F20" s="113" t="s">
        <v>85</v>
      </c>
      <c r="G20" s="114">
        <v>6800</v>
      </c>
      <c r="H20" s="115">
        <f t="shared" si="1"/>
        <v>6800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1"/>
      <c r="W20" s="1"/>
      <c r="X20" s="1"/>
    </row>
    <row r="21" spans="1:24" ht="15" x14ac:dyDescent="0.25">
      <c r="A21" s="43">
        <v>12</v>
      </c>
      <c r="B21" s="111"/>
      <c r="C21" s="112" t="s">
        <v>225</v>
      </c>
      <c r="D21" s="95"/>
      <c r="E21" s="113">
        <v>3</v>
      </c>
      <c r="F21" s="113" t="s">
        <v>85</v>
      </c>
      <c r="G21" s="114">
        <v>3286</v>
      </c>
      <c r="H21" s="115">
        <f t="shared" si="1"/>
        <v>9858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1"/>
      <c r="W21" s="1"/>
      <c r="X21" s="1"/>
    </row>
    <row r="22" spans="1:24" ht="15" x14ac:dyDescent="0.25">
      <c r="A22" s="43">
        <v>13</v>
      </c>
      <c r="B22" s="111"/>
      <c r="C22" s="112" t="s">
        <v>226</v>
      </c>
      <c r="D22" s="95"/>
      <c r="E22" s="113">
        <v>3</v>
      </c>
      <c r="F22" s="113" t="s">
        <v>112</v>
      </c>
      <c r="G22" s="114">
        <v>2889</v>
      </c>
      <c r="H22" s="115">
        <f t="shared" si="1"/>
        <v>8667</v>
      </c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1"/>
      <c r="W22" s="1"/>
      <c r="X22" s="1"/>
    </row>
    <row r="23" spans="1:24" ht="15" x14ac:dyDescent="0.25">
      <c r="A23" s="43">
        <v>14</v>
      </c>
      <c r="B23" s="111"/>
      <c r="C23" s="112" t="s">
        <v>227</v>
      </c>
      <c r="D23" s="95"/>
      <c r="E23" s="113">
        <v>60</v>
      </c>
      <c r="F23" s="113" t="s">
        <v>85</v>
      </c>
      <c r="G23" s="114">
        <v>280</v>
      </c>
      <c r="H23" s="115">
        <f t="shared" si="1"/>
        <v>16800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1"/>
      <c r="W23" s="1"/>
      <c r="X23" s="1"/>
    </row>
    <row r="24" spans="1:24" ht="15" x14ac:dyDescent="0.25">
      <c r="A24" s="43">
        <v>15</v>
      </c>
      <c r="B24" s="111"/>
      <c r="C24" s="112" t="s">
        <v>228</v>
      </c>
      <c r="D24" s="95"/>
      <c r="E24" s="113">
        <v>60</v>
      </c>
      <c r="F24" s="113" t="s">
        <v>85</v>
      </c>
      <c r="G24" s="114">
        <v>400</v>
      </c>
      <c r="H24" s="115">
        <f t="shared" si="1"/>
        <v>24000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1"/>
      <c r="W24" s="1"/>
      <c r="X24" s="1"/>
    </row>
    <row r="25" spans="1:24" ht="15" x14ac:dyDescent="0.25">
      <c r="A25" s="43">
        <v>16</v>
      </c>
      <c r="B25" s="111"/>
      <c r="C25" s="112" t="s">
        <v>131</v>
      </c>
      <c r="D25" s="95"/>
      <c r="E25" s="113">
        <v>20</v>
      </c>
      <c r="F25" s="116" t="s">
        <v>90</v>
      </c>
      <c r="G25" s="114">
        <v>200</v>
      </c>
      <c r="H25" s="115">
        <f t="shared" si="1"/>
        <v>4000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1"/>
      <c r="W25" s="1"/>
      <c r="X25" s="1"/>
    </row>
    <row r="26" spans="1:24" ht="15" x14ac:dyDescent="0.25">
      <c r="A26" s="43">
        <v>17</v>
      </c>
      <c r="B26" s="111"/>
      <c r="C26" s="117" t="s">
        <v>311</v>
      </c>
      <c r="D26" s="95"/>
      <c r="E26" s="113">
        <v>4</v>
      </c>
      <c r="F26" s="118" t="s">
        <v>257</v>
      </c>
      <c r="G26" s="114">
        <v>75</v>
      </c>
      <c r="H26" s="115">
        <f t="shared" si="1"/>
        <v>300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1"/>
      <c r="W26" s="1"/>
      <c r="X26" s="1"/>
    </row>
    <row r="27" spans="1:24" ht="15" x14ac:dyDescent="0.25">
      <c r="A27" s="43">
        <v>18</v>
      </c>
      <c r="B27" s="111"/>
      <c r="C27" s="117" t="s">
        <v>345</v>
      </c>
      <c r="D27" s="95"/>
      <c r="E27" s="113">
        <v>40</v>
      </c>
      <c r="F27" s="116" t="s">
        <v>90</v>
      </c>
      <c r="G27" s="119">
        <v>295</v>
      </c>
      <c r="H27" s="115">
        <f t="shared" si="1"/>
        <v>11800</v>
      </c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1"/>
      <c r="W27" s="1"/>
      <c r="X27" s="1"/>
    </row>
    <row r="28" spans="1:24" ht="15" x14ac:dyDescent="0.25">
      <c r="A28" s="43">
        <v>19</v>
      </c>
      <c r="B28" s="111"/>
      <c r="C28" s="112" t="s">
        <v>230</v>
      </c>
      <c r="D28" s="95"/>
      <c r="E28" s="113">
        <v>20</v>
      </c>
      <c r="F28" s="113" t="s">
        <v>90</v>
      </c>
      <c r="G28" s="114">
        <v>210</v>
      </c>
      <c r="H28" s="115">
        <f t="shared" si="1"/>
        <v>4200</v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1"/>
      <c r="W28" s="1"/>
      <c r="X28" s="1"/>
    </row>
    <row r="29" spans="1:24" ht="15" x14ac:dyDescent="0.25">
      <c r="A29" s="43">
        <v>20</v>
      </c>
      <c r="B29" s="111"/>
      <c r="C29" s="120" t="s">
        <v>123</v>
      </c>
      <c r="D29" s="95"/>
      <c r="E29" s="113">
        <v>10</v>
      </c>
      <c r="F29" s="116" t="s">
        <v>91</v>
      </c>
      <c r="G29" s="121">
        <v>280</v>
      </c>
      <c r="H29" s="115">
        <f t="shared" si="1"/>
        <v>2800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1"/>
      <c r="W29" s="1"/>
      <c r="X29" s="1"/>
    </row>
    <row r="30" spans="1:24" ht="15" x14ac:dyDescent="0.25">
      <c r="A30" s="43">
        <v>21</v>
      </c>
      <c r="B30" s="111"/>
      <c r="C30" s="112" t="s">
        <v>231</v>
      </c>
      <c r="D30" s="95"/>
      <c r="E30" s="113">
        <v>4</v>
      </c>
      <c r="F30" s="113" t="s">
        <v>85</v>
      </c>
      <c r="G30" s="114">
        <v>199</v>
      </c>
      <c r="H30" s="115">
        <f t="shared" si="1"/>
        <v>796</v>
      </c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1"/>
      <c r="W30" s="1"/>
      <c r="X30" s="1"/>
    </row>
    <row r="31" spans="1:24" ht="15" x14ac:dyDescent="0.25">
      <c r="A31" s="43">
        <v>22</v>
      </c>
      <c r="B31" s="111"/>
      <c r="C31" s="112" t="s">
        <v>232</v>
      </c>
      <c r="D31" s="95"/>
      <c r="E31" s="113">
        <v>5</v>
      </c>
      <c r="F31" s="113" t="s">
        <v>85</v>
      </c>
      <c r="G31" s="114">
        <v>65</v>
      </c>
      <c r="H31" s="115">
        <f t="shared" si="1"/>
        <v>325</v>
      </c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1"/>
      <c r="W31" s="1"/>
      <c r="X31" s="1"/>
    </row>
    <row r="32" spans="1:24" ht="15" x14ac:dyDescent="0.25">
      <c r="A32" s="43">
        <v>23</v>
      </c>
      <c r="B32" s="111"/>
      <c r="C32" s="112" t="s">
        <v>98</v>
      </c>
      <c r="D32" s="95"/>
      <c r="E32" s="113">
        <v>50</v>
      </c>
      <c r="F32" s="113" t="s">
        <v>85</v>
      </c>
      <c r="G32" s="114">
        <v>53</v>
      </c>
      <c r="H32" s="115">
        <f t="shared" si="1"/>
        <v>2650</v>
      </c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"/>
      <c r="W32" s="1"/>
      <c r="X32" s="1"/>
    </row>
    <row r="33" spans="1:24" ht="15" x14ac:dyDescent="0.25">
      <c r="A33" s="43">
        <v>24</v>
      </c>
      <c r="B33" s="111"/>
      <c r="C33" s="112" t="s">
        <v>120</v>
      </c>
      <c r="D33" s="95"/>
      <c r="E33" s="113">
        <v>30</v>
      </c>
      <c r="F33" s="118" t="s">
        <v>85</v>
      </c>
      <c r="G33" s="115">
        <v>53</v>
      </c>
      <c r="H33" s="115">
        <f t="shared" si="1"/>
        <v>1590</v>
      </c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1"/>
      <c r="W33" s="1"/>
      <c r="X33" s="1"/>
    </row>
    <row r="34" spans="1:24" ht="15" x14ac:dyDescent="0.25">
      <c r="A34" s="43">
        <v>25</v>
      </c>
      <c r="B34" s="111"/>
      <c r="C34" s="112" t="s">
        <v>233</v>
      </c>
      <c r="D34" s="95"/>
      <c r="E34" s="113">
        <v>30</v>
      </c>
      <c r="F34" s="113" t="s">
        <v>85</v>
      </c>
      <c r="G34" s="114">
        <v>35</v>
      </c>
      <c r="H34" s="115">
        <f t="shared" si="1"/>
        <v>1050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1"/>
      <c r="W34" s="1"/>
      <c r="X34" s="1"/>
    </row>
    <row r="35" spans="1:24" ht="15" x14ac:dyDescent="0.25">
      <c r="A35" s="43">
        <v>26</v>
      </c>
      <c r="B35" s="111"/>
      <c r="C35" s="112" t="s">
        <v>233</v>
      </c>
      <c r="D35" s="95"/>
      <c r="E35" s="113">
        <v>30</v>
      </c>
      <c r="F35" s="113" t="s">
        <v>85</v>
      </c>
      <c r="G35" s="114">
        <v>35</v>
      </c>
      <c r="H35" s="115">
        <f t="shared" si="1"/>
        <v>1050</v>
      </c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1"/>
      <c r="W35" s="1"/>
      <c r="X35" s="1"/>
    </row>
    <row r="36" spans="1:24" ht="15" x14ac:dyDescent="0.25">
      <c r="A36" s="43">
        <v>27</v>
      </c>
      <c r="B36" s="111"/>
      <c r="C36" s="112" t="s">
        <v>394</v>
      </c>
      <c r="D36" s="95"/>
      <c r="E36" s="113">
        <v>10</v>
      </c>
      <c r="F36" s="116" t="s">
        <v>85</v>
      </c>
      <c r="G36" s="114">
        <v>85</v>
      </c>
      <c r="H36" s="115">
        <f t="shared" si="1"/>
        <v>850</v>
      </c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1"/>
      <c r="W36" s="1"/>
      <c r="X36" s="1"/>
    </row>
    <row r="37" spans="1:24" ht="15" x14ac:dyDescent="0.25">
      <c r="A37" s="43">
        <v>28</v>
      </c>
      <c r="B37" s="111"/>
      <c r="C37" s="122" t="s">
        <v>395</v>
      </c>
      <c r="D37" s="95"/>
      <c r="E37" s="113">
        <v>18</v>
      </c>
      <c r="F37" s="113" t="s">
        <v>95</v>
      </c>
      <c r="G37" s="114">
        <v>185</v>
      </c>
      <c r="H37" s="115">
        <f t="shared" si="1"/>
        <v>3330</v>
      </c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1"/>
      <c r="W37" s="1"/>
      <c r="X37" s="1"/>
    </row>
    <row r="38" spans="1:24" ht="15" x14ac:dyDescent="0.25">
      <c r="A38" s="43">
        <v>29</v>
      </c>
      <c r="B38" s="111"/>
      <c r="C38" s="117" t="s">
        <v>312</v>
      </c>
      <c r="D38" s="95"/>
      <c r="E38" s="113">
        <v>25</v>
      </c>
      <c r="F38" s="113" t="s">
        <v>85</v>
      </c>
      <c r="G38" s="114">
        <v>199</v>
      </c>
      <c r="H38" s="115">
        <f t="shared" si="1"/>
        <v>4975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1"/>
      <c r="W38" s="1"/>
      <c r="X38" s="1"/>
    </row>
    <row r="39" spans="1:24" ht="15" x14ac:dyDescent="0.25">
      <c r="A39" s="43">
        <v>30</v>
      </c>
      <c r="B39" s="111"/>
      <c r="C39" s="117" t="s">
        <v>355</v>
      </c>
      <c r="D39" s="95"/>
      <c r="E39" s="113">
        <v>100</v>
      </c>
      <c r="F39" s="113" t="s">
        <v>85</v>
      </c>
      <c r="G39" s="114">
        <v>15</v>
      </c>
      <c r="H39" s="115">
        <f t="shared" si="1"/>
        <v>1500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1"/>
      <c r="W39" s="1"/>
      <c r="X39" s="1"/>
    </row>
    <row r="40" spans="1:24" ht="15" x14ac:dyDescent="0.25">
      <c r="A40" s="43">
        <v>31</v>
      </c>
      <c r="B40" s="111"/>
      <c r="C40" s="112" t="s">
        <v>234</v>
      </c>
      <c r="D40" s="95"/>
      <c r="E40" s="113">
        <v>10</v>
      </c>
      <c r="F40" s="113" t="s">
        <v>85</v>
      </c>
      <c r="G40" s="114">
        <v>220</v>
      </c>
      <c r="H40" s="115">
        <f t="shared" si="1"/>
        <v>2200</v>
      </c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1"/>
      <c r="W40" s="1"/>
      <c r="X40" s="1"/>
    </row>
    <row r="41" spans="1:24" ht="15" x14ac:dyDescent="0.25">
      <c r="A41" s="43">
        <v>32</v>
      </c>
      <c r="B41" s="111"/>
      <c r="C41" s="123" t="s">
        <v>298</v>
      </c>
      <c r="D41" s="95"/>
      <c r="E41" s="113">
        <v>5</v>
      </c>
      <c r="F41" s="113" t="s">
        <v>85</v>
      </c>
      <c r="G41" s="114">
        <v>380</v>
      </c>
      <c r="H41" s="115">
        <f t="shared" si="1"/>
        <v>1900</v>
      </c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1"/>
      <c r="W41" s="1"/>
      <c r="X41" s="1"/>
    </row>
    <row r="42" spans="1:24" ht="15" x14ac:dyDescent="0.25">
      <c r="A42" s="43">
        <v>33</v>
      </c>
      <c r="B42" s="111"/>
      <c r="C42" s="122" t="s">
        <v>93</v>
      </c>
      <c r="D42" s="95"/>
      <c r="E42" s="113">
        <v>5</v>
      </c>
      <c r="F42" s="113" t="s">
        <v>85</v>
      </c>
      <c r="G42" s="114">
        <v>35</v>
      </c>
      <c r="H42" s="115">
        <f t="shared" si="1"/>
        <v>175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1"/>
      <c r="W42" s="1"/>
      <c r="X42" s="1"/>
    </row>
    <row r="43" spans="1:24" ht="15" x14ac:dyDescent="0.25">
      <c r="A43" s="43">
        <v>34</v>
      </c>
      <c r="B43" s="124"/>
      <c r="C43" s="112" t="s">
        <v>127</v>
      </c>
      <c r="D43" s="97"/>
      <c r="E43" s="113">
        <v>25</v>
      </c>
      <c r="F43" s="113" t="s">
        <v>85</v>
      </c>
      <c r="G43" s="114">
        <v>35</v>
      </c>
      <c r="H43" s="115">
        <f t="shared" si="1"/>
        <v>875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6"/>
      <c r="T43" s="96"/>
      <c r="U43" s="96"/>
      <c r="V43" s="1"/>
      <c r="W43" s="1"/>
      <c r="X43" s="1"/>
    </row>
    <row r="44" spans="1:24" ht="15" x14ac:dyDescent="0.25">
      <c r="A44" s="43">
        <v>35</v>
      </c>
      <c r="B44" s="125"/>
      <c r="C44" s="112" t="s">
        <v>140</v>
      </c>
      <c r="D44" s="97"/>
      <c r="E44" s="113">
        <v>4</v>
      </c>
      <c r="F44" s="113" t="s">
        <v>85</v>
      </c>
      <c r="G44" s="114">
        <v>250</v>
      </c>
      <c r="H44" s="115">
        <f t="shared" si="1"/>
        <v>1000</v>
      </c>
      <c r="I44" s="126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1"/>
      <c r="W44" s="1"/>
      <c r="X44" s="1"/>
    </row>
    <row r="45" spans="1:24" ht="15" x14ac:dyDescent="0.25">
      <c r="A45" s="43">
        <v>36</v>
      </c>
      <c r="B45" s="124"/>
      <c r="C45" s="112" t="s">
        <v>115</v>
      </c>
      <c r="D45" s="97"/>
      <c r="E45" s="113">
        <v>8</v>
      </c>
      <c r="F45" s="116" t="s">
        <v>85</v>
      </c>
      <c r="G45" s="114">
        <v>35</v>
      </c>
      <c r="H45" s="115">
        <f t="shared" si="1"/>
        <v>280</v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6"/>
      <c r="T45" s="96"/>
      <c r="U45" s="96"/>
      <c r="V45" s="1"/>
      <c r="W45" s="1"/>
      <c r="X45" s="1"/>
    </row>
    <row r="46" spans="1:24" ht="15" x14ac:dyDescent="0.25">
      <c r="A46" s="43">
        <v>37</v>
      </c>
      <c r="B46" s="124"/>
      <c r="C46" s="117" t="s">
        <v>396</v>
      </c>
      <c r="D46" s="97"/>
      <c r="E46" s="113">
        <v>20</v>
      </c>
      <c r="F46" s="113" t="s">
        <v>85</v>
      </c>
      <c r="G46" s="114">
        <v>121</v>
      </c>
      <c r="H46" s="115">
        <f t="shared" si="1"/>
        <v>2420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6"/>
      <c r="T46" s="96"/>
      <c r="U46" s="96"/>
      <c r="V46" s="1"/>
      <c r="W46" s="1"/>
      <c r="X46" s="1"/>
    </row>
    <row r="47" spans="1:24" ht="15" x14ac:dyDescent="0.25">
      <c r="A47" s="43">
        <v>38</v>
      </c>
      <c r="B47" s="124"/>
      <c r="C47" s="112" t="s">
        <v>136</v>
      </c>
      <c r="D47" s="97"/>
      <c r="E47" s="113">
        <v>9</v>
      </c>
      <c r="F47" s="113" t="s">
        <v>85</v>
      </c>
      <c r="G47" s="114">
        <v>2500</v>
      </c>
      <c r="H47" s="115">
        <f t="shared" si="1"/>
        <v>22500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6"/>
      <c r="T47" s="96"/>
      <c r="U47" s="96"/>
      <c r="V47" s="1"/>
      <c r="W47" s="1"/>
      <c r="X47" s="1"/>
    </row>
    <row r="48" spans="1:24" ht="15" x14ac:dyDescent="0.25">
      <c r="A48" s="43">
        <v>39</v>
      </c>
      <c r="B48" s="124"/>
      <c r="C48" s="122" t="s">
        <v>460</v>
      </c>
      <c r="D48" s="97"/>
      <c r="E48" s="113">
        <v>15</v>
      </c>
      <c r="F48" s="116" t="s">
        <v>85</v>
      </c>
      <c r="G48" s="115">
        <v>65</v>
      </c>
      <c r="H48" s="115">
        <f t="shared" si="1"/>
        <v>975</v>
      </c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6"/>
      <c r="T48" s="96"/>
      <c r="U48" s="96"/>
      <c r="V48" s="1"/>
      <c r="W48" s="1"/>
      <c r="X48" s="1"/>
    </row>
    <row r="49" spans="1:24" ht="15" x14ac:dyDescent="0.25">
      <c r="A49" s="43">
        <v>40</v>
      </c>
      <c r="B49" s="124"/>
      <c r="C49" s="112" t="s">
        <v>248</v>
      </c>
      <c r="D49" s="97"/>
      <c r="E49" s="113">
        <v>20</v>
      </c>
      <c r="F49" s="113" t="s">
        <v>85</v>
      </c>
      <c r="G49" s="114">
        <v>180</v>
      </c>
      <c r="H49" s="115">
        <f t="shared" si="1"/>
        <v>3600</v>
      </c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6"/>
      <c r="T49" s="96"/>
      <c r="U49" s="96"/>
      <c r="V49" s="1"/>
      <c r="W49" s="1"/>
      <c r="X49" s="1"/>
    </row>
    <row r="50" spans="1:24" ht="15" x14ac:dyDescent="0.25">
      <c r="A50" s="43">
        <v>41</v>
      </c>
      <c r="B50" s="124"/>
      <c r="C50" s="112" t="s">
        <v>248</v>
      </c>
      <c r="D50" s="97"/>
      <c r="E50" s="113">
        <v>50</v>
      </c>
      <c r="F50" s="113" t="s">
        <v>85</v>
      </c>
      <c r="G50" s="114">
        <v>180</v>
      </c>
      <c r="H50" s="115">
        <f t="shared" si="1"/>
        <v>9000</v>
      </c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6"/>
      <c r="T50" s="96"/>
      <c r="U50" s="96"/>
      <c r="V50" s="1"/>
      <c r="W50" s="1"/>
      <c r="X50" s="1"/>
    </row>
    <row r="51" spans="1:24" ht="15" x14ac:dyDescent="0.25">
      <c r="A51" s="43">
        <v>42</v>
      </c>
      <c r="B51" s="124"/>
      <c r="C51" s="112" t="s">
        <v>117</v>
      </c>
      <c r="D51" s="97"/>
      <c r="E51" s="113">
        <v>20</v>
      </c>
      <c r="F51" s="118" t="s">
        <v>229</v>
      </c>
      <c r="G51" s="114">
        <v>475</v>
      </c>
      <c r="H51" s="115">
        <f t="shared" si="1"/>
        <v>9500</v>
      </c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6"/>
      <c r="T51" s="96"/>
      <c r="U51" s="96"/>
      <c r="V51" s="1"/>
      <c r="W51" s="1"/>
      <c r="X51" s="1"/>
    </row>
    <row r="52" spans="1:24" ht="15" x14ac:dyDescent="0.25">
      <c r="A52" s="43">
        <v>43</v>
      </c>
      <c r="B52" s="124"/>
      <c r="C52" s="112" t="s">
        <v>235</v>
      </c>
      <c r="D52" s="97"/>
      <c r="E52" s="113">
        <v>10</v>
      </c>
      <c r="F52" s="113" t="s">
        <v>90</v>
      </c>
      <c r="G52" s="114">
        <v>610.79999999999995</v>
      </c>
      <c r="H52" s="115">
        <f t="shared" si="1"/>
        <v>6108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6"/>
      <c r="T52" s="96"/>
      <c r="U52" s="96"/>
      <c r="V52" s="1"/>
      <c r="W52" s="1"/>
      <c r="X52" s="1"/>
    </row>
    <row r="53" spans="1:24" ht="15" x14ac:dyDescent="0.25">
      <c r="A53" s="43">
        <v>44</v>
      </c>
      <c r="B53" s="124"/>
      <c r="C53" s="112" t="s">
        <v>380</v>
      </c>
      <c r="D53" s="97"/>
      <c r="E53" s="113">
        <v>15</v>
      </c>
      <c r="F53" s="113" t="s">
        <v>95</v>
      </c>
      <c r="G53" s="114">
        <v>650</v>
      </c>
      <c r="H53" s="115">
        <f t="shared" si="1"/>
        <v>9750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6"/>
      <c r="T53" s="96"/>
      <c r="U53" s="96"/>
      <c r="V53" s="1"/>
      <c r="W53" s="1"/>
      <c r="X53" s="1"/>
    </row>
    <row r="54" spans="1:24" ht="15" x14ac:dyDescent="0.25">
      <c r="A54" s="43">
        <v>45</v>
      </c>
      <c r="B54" s="124"/>
      <c r="C54" s="112" t="s">
        <v>236</v>
      </c>
      <c r="D54" s="97"/>
      <c r="E54" s="113">
        <v>25</v>
      </c>
      <c r="F54" s="113" t="s">
        <v>90</v>
      </c>
      <c r="G54" s="114">
        <v>360</v>
      </c>
      <c r="H54" s="115">
        <f t="shared" si="1"/>
        <v>9000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6"/>
      <c r="T54" s="96"/>
      <c r="U54" s="96"/>
      <c r="V54" s="1"/>
      <c r="W54" s="1"/>
      <c r="X54" s="1"/>
    </row>
    <row r="55" spans="1:24" ht="15" x14ac:dyDescent="0.25">
      <c r="A55" s="43">
        <v>46</v>
      </c>
      <c r="B55" s="124"/>
      <c r="C55" s="112" t="s">
        <v>397</v>
      </c>
      <c r="D55" s="97"/>
      <c r="E55" s="113">
        <v>8</v>
      </c>
      <c r="F55" s="113" t="s">
        <v>229</v>
      </c>
      <c r="G55" s="114">
        <v>188</v>
      </c>
      <c r="H55" s="115">
        <f t="shared" si="1"/>
        <v>1504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6"/>
      <c r="T55" s="96"/>
      <c r="U55" s="96"/>
      <c r="V55" s="1"/>
      <c r="W55" s="1"/>
      <c r="X55" s="1"/>
    </row>
    <row r="56" spans="1:24" ht="15" x14ac:dyDescent="0.25">
      <c r="A56" s="43">
        <v>47</v>
      </c>
      <c r="B56" s="124"/>
      <c r="C56" s="112" t="s">
        <v>94</v>
      </c>
      <c r="D56" s="97"/>
      <c r="E56" s="113">
        <v>15</v>
      </c>
      <c r="F56" s="113" t="s">
        <v>95</v>
      </c>
      <c r="G56" s="114">
        <v>90</v>
      </c>
      <c r="H56" s="115">
        <f t="shared" si="1"/>
        <v>1350</v>
      </c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6"/>
      <c r="T56" s="96"/>
      <c r="U56" s="96"/>
      <c r="V56" s="1"/>
      <c r="W56" s="1"/>
      <c r="X56" s="1"/>
    </row>
    <row r="57" spans="1:24" ht="15" x14ac:dyDescent="0.25">
      <c r="A57" s="43">
        <v>48</v>
      </c>
      <c r="B57" s="124"/>
      <c r="C57" s="112" t="s">
        <v>237</v>
      </c>
      <c r="D57" s="97"/>
      <c r="E57" s="113">
        <v>5</v>
      </c>
      <c r="F57" s="113" t="s">
        <v>85</v>
      </c>
      <c r="G57" s="114">
        <v>650</v>
      </c>
      <c r="H57" s="115">
        <f t="shared" si="1"/>
        <v>3250</v>
      </c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6"/>
      <c r="T57" s="96"/>
      <c r="U57" s="96"/>
      <c r="V57" s="1"/>
      <c r="W57" s="1"/>
      <c r="X57" s="1"/>
    </row>
    <row r="58" spans="1:24" ht="15" x14ac:dyDescent="0.25">
      <c r="A58" s="43">
        <v>49</v>
      </c>
      <c r="B58" s="124"/>
      <c r="C58" s="112" t="s">
        <v>398</v>
      </c>
      <c r="D58" s="97"/>
      <c r="E58" s="113">
        <v>15</v>
      </c>
      <c r="F58" s="113" t="s">
        <v>95</v>
      </c>
      <c r="G58" s="114">
        <v>290</v>
      </c>
      <c r="H58" s="115">
        <f t="shared" si="1"/>
        <v>4350</v>
      </c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6"/>
      <c r="T58" s="96"/>
      <c r="U58" s="96"/>
      <c r="V58" s="1"/>
      <c r="W58" s="1"/>
      <c r="X58" s="1"/>
    </row>
    <row r="59" spans="1:24" ht="15" x14ac:dyDescent="0.25">
      <c r="A59" s="43">
        <v>50</v>
      </c>
      <c r="B59" s="124"/>
      <c r="C59" s="112" t="s">
        <v>381</v>
      </c>
      <c r="D59" s="97"/>
      <c r="E59" s="113">
        <v>10</v>
      </c>
      <c r="F59" s="113" t="s">
        <v>101</v>
      </c>
      <c r="G59" s="114">
        <v>395</v>
      </c>
      <c r="H59" s="115">
        <f t="shared" si="1"/>
        <v>3950</v>
      </c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6"/>
      <c r="T59" s="96"/>
      <c r="U59" s="96"/>
      <c r="V59" s="1"/>
      <c r="W59" s="1"/>
      <c r="X59" s="1"/>
    </row>
    <row r="60" spans="1:24" ht="15" x14ac:dyDescent="0.25">
      <c r="A60" s="43">
        <v>51</v>
      </c>
      <c r="B60" s="124"/>
      <c r="C60" s="117" t="s">
        <v>96</v>
      </c>
      <c r="D60" s="97"/>
      <c r="E60" s="113">
        <v>24</v>
      </c>
      <c r="F60" s="113" t="s">
        <v>90</v>
      </c>
      <c r="G60" s="115">
        <v>150</v>
      </c>
      <c r="H60" s="121">
        <f t="shared" si="1"/>
        <v>3600</v>
      </c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6"/>
      <c r="T60" s="96"/>
      <c r="U60" s="96"/>
      <c r="V60" s="1"/>
      <c r="W60" s="1"/>
      <c r="X60" s="1"/>
    </row>
    <row r="61" spans="1:24" ht="15" x14ac:dyDescent="0.25">
      <c r="A61" s="43">
        <v>52</v>
      </c>
      <c r="B61" s="124"/>
      <c r="C61" s="112" t="s">
        <v>268</v>
      </c>
      <c r="D61" s="97"/>
      <c r="E61" s="113">
        <v>10</v>
      </c>
      <c r="F61" s="113" t="s">
        <v>95</v>
      </c>
      <c r="G61" s="114">
        <v>120</v>
      </c>
      <c r="H61" s="115">
        <f t="shared" si="1"/>
        <v>1200</v>
      </c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6"/>
      <c r="T61" s="96"/>
      <c r="U61" s="96"/>
      <c r="V61" s="1"/>
      <c r="W61" s="1"/>
      <c r="X61" s="1"/>
    </row>
    <row r="62" spans="1:24" ht="15" x14ac:dyDescent="0.25">
      <c r="A62" s="43">
        <v>53</v>
      </c>
      <c r="B62" s="124"/>
      <c r="C62" s="112" t="s">
        <v>183</v>
      </c>
      <c r="D62" s="97"/>
      <c r="E62" s="113">
        <v>10</v>
      </c>
      <c r="F62" s="113" t="s">
        <v>229</v>
      </c>
      <c r="G62" s="114">
        <v>100</v>
      </c>
      <c r="H62" s="115">
        <f t="shared" si="1"/>
        <v>1000</v>
      </c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6"/>
      <c r="T62" s="96"/>
      <c r="U62" s="96"/>
      <c r="V62" s="1"/>
      <c r="W62" s="1"/>
      <c r="X62" s="1"/>
    </row>
    <row r="63" spans="1:24" ht="15" x14ac:dyDescent="0.25">
      <c r="A63" s="43">
        <v>54</v>
      </c>
      <c r="B63" s="124"/>
      <c r="C63" s="112" t="s">
        <v>238</v>
      </c>
      <c r="D63" s="97"/>
      <c r="E63" s="113">
        <v>25</v>
      </c>
      <c r="F63" s="113" t="s">
        <v>90</v>
      </c>
      <c r="G63" s="114">
        <v>185</v>
      </c>
      <c r="H63" s="115">
        <f t="shared" si="1"/>
        <v>4625</v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6"/>
      <c r="T63" s="96"/>
      <c r="U63" s="96"/>
      <c r="V63" s="1"/>
      <c r="W63" s="1"/>
      <c r="X63" s="1"/>
    </row>
    <row r="64" spans="1:24" ht="15" x14ac:dyDescent="0.25">
      <c r="A64" s="43">
        <v>55</v>
      </c>
      <c r="B64" s="124"/>
      <c r="C64" s="117" t="s">
        <v>344</v>
      </c>
      <c r="D64" s="97"/>
      <c r="E64" s="113">
        <v>5</v>
      </c>
      <c r="F64" s="113" t="s">
        <v>85</v>
      </c>
      <c r="G64" s="114">
        <v>790</v>
      </c>
      <c r="H64" s="115">
        <f t="shared" si="1"/>
        <v>3950</v>
      </c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6"/>
      <c r="T64" s="96"/>
      <c r="U64" s="96"/>
      <c r="V64" s="1"/>
      <c r="W64" s="1"/>
      <c r="X64" s="1"/>
    </row>
    <row r="65" spans="1:24" ht="15" x14ac:dyDescent="0.25">
      <c r="A65" s="43">
        <v>56</v>
      </c>
      <c r="B65" s="124"/>
      <c r="C65" s="112" t="s">
        <v>239</v>
      </c>
      <c r="D65" s="97"/>
      <c r="E65" s="113">
        <v>10</v>
      </c>
      <c r="F65" s="113" t="s">
        <v>85</v>
      </c>
      <c r="G65" s="114">
        <v>300</v>
      </c>
      <c r="H65" s="115">
        <f t="shared" si="1"/>
        <v>3000</v>
      </c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6"/>
      <c r="T65" s="96"/>
      <c r="U65" s="96"/>
      <c r="V65" s="1"/>
      <c r="W65" s="1"/>
      <c r="X65" s="1"/>
    </row>
    <row r="66" spans="1:24" ht="15" x14ac:dyDescent="0.25">
      <c r="A66" s="43">
        <v>57</v>
      </c>
      <c r="B66" s="124"/>
      <c r="C66" s="112" t="s">
        <v>97</v>
      </c>
      <c r="D66" s="97"/>
      <c r="E66" s="113">
        <v>10</v>
      </c>
      <c r="F66" s="113" t="s">
        <v>85</v>
      </c>
      <c r="G66" s="114">
        <v>2500</v>
      </c>
      <c r="H66" s="115">
        <f t="shared" si="1"/>
        <v>25000</v>
      </c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6"/>
      <c r="T66" s="96"/>
      <c r="U66" s="96"/>
      <c r="V66" s="1"/>
      <c r="W66" s="1"/>
      <c r="X66" s="1"/>
    </row>
    <row r="67" spans="1:24" ht="15" x14ac:dyDescent="0.25">
      <c r="A67" s="43">
        <v>58</v>
      </c>
      <c r="B67" s="124"/>
      <c r="C67" s="112" t="s">
        <v>240</v>
      </c>
      <c r="D67" s="97"/>
      <c r="E67" s="113">
        <v>70</v>
      </c>
      <c r="F67" s="113" t="s">
        <v>86</v>
      </c>
      <c r="G67" s="114">
        <v>2500</v>
      </c>
      <c r="H67" s="115">
        <f t="shared" si="1"/>
        <v>175000</v>
      </c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6"/>
      <c r="T67" s="96"/>
      <c r="U67" s="96"/>
      <c r="V67" s="1"/>
      <c r="W67" s="1"/>
      <c r="X67" s="1"/>
    </row>
    <row r="68" spans="1:24" s="35" customFormat="1" ht="15" x14ac:dyDescent="0.25">
      <c r="A68" s="43">
        <v>59</v>
      </c>
      <c r="B68" s="107" t="s">
        <v>23</v>
      </c>
      <c r="C68" s="107" t="s">
        <v>215</v>
      </c>
      <c r="D68" s="108" t="s">
        <v>21</v>
      </c>
      <c r="E68" s="108"/>
      <c r="F68" s="108"/>
      <c r="G68" s="109"/>
      <c r="H68" s="110">
        <f>SUM(H69:H121)</f>
        <v>355292</v>
      </c>
      <c r="I68" s="108" t="s">
        <v>22</v>
      </c>
      <c r="J68" s="94"/>
      <c r="K68" s="94"/>
      <c r="L68" s="94"/>
      <c r="M68" s="94"/>
      <c r="N68" s="94"/>
      <c r="O68" s="94"/>
      <c r="P68" s="94"/>
      <c r="Q68" s="94">
        <v>1</v>
      </c>
      <c r="R68" s="94"/>
      <c r="S68" s="94"/>
      <c r="T68" s="94"/>
      <c r="U68" s="94"/>
      <c r="V68" s="44"/>
      <c r="W68" s="44"/>
      <c r="X68" s="44"/>
    </row>
    <row r="69" spans="1:24" ht="15" x14ac:dyDescent="0.25">
      <c r="A69" s="43">
        <v>60</v>
      </c>
      <c r="B69" s="111"/>
      <c r="C69" s="120" t="s">
        <v>123</v>
      </c>
      <c r="D69" s="97"/>
      <c r="E69" s="118">
        <v>12</v>
      </c>
      <c r="F69" s="116" t="s">
        <v>91</v>
      </c>
      <c r="G69" s="121">
        <v>280</v>
      </c>
      <c r="H69" s="115">
        <f t="shared" ref="H69:H121" si="2">E69*G69</f>
        <v>3360</v>
      </c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1"/>
      <c r="W69" s="1"/>
      <c r="X69" s="1"/>
    </row>
    <row r="70" spans="1:24" ht="15" x14ac:dyDescent="0.25">
      <c r="A70" s="43">
        <v>61</v>
      </c>
      <c r="B70" s="111"/>
      <c r="C70" s="117" t="s">
        <v>128</v>
      </c>
      <c r="D70" s="97"/>
      <c r="E70" s="118">
        <v>10</v>
      </c>
      <c r="F70" s="113" t="s">
        <v>91</v>
      </c>
      <c r="G70" s="121">
        <v>300</v>
      </c>
      <c r="H70" s="115">
        <f t="shared" si="2"/>
        <v>3000</v>
      </c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1"/>
      <c r="W70" s="1"/>
      <c r="X70" s="1"/>
    </row>
    <row r="71" spans="1:24" ht="15" x14ac:dyDescent="0.25">
      <c r="A71" s="43">
        <v>62</v>
      </c>
      <c r="B71" s="111"/>
      <c r="C71" s="112" t="s">
        <v>98</v>
      </c>
      <c r="D71" s="97"/>
      <c r="E71" s="118">
        <v>35</v>
      </c>
      <c r="F71" s="113" t="s">
        <v>85</v>
      </c>
      <c r="G71" s="119">
        <v>53</v>
      </c>
      <c r="H71" s="115">
        <f t="shared" si="2"/>
        <v>1855</v>
      </c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1"/>
      <c r="W71" s="1"/>
      <c r="X71" s="1"/>
    </row>
    <row r="72" spans="1:24" ht="15" x14ac:dyDescent="0.25">
      <c r="A72" s="43">
        <v>63</v>
      </c>
      <c r="B72" s="111"/>
      <c r="C72" s="122" t="s">
        <v>106</v>
      </c>
      <c r="D72" s="97"/>
      <c r="E72" s="118">
        <v>20</v>
      </c>
      <c r="F72" s="118" t="s">
        <v>95</v>
      </c>
      <c r="G72" s="121">
        <v>95</v>
      </c>
      <c r="H72" s="115">
        <f t="shared" si="2"/>
        <v>1900</v>
      </c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1"/>
      <c r="W72" s="1"/>
      <c r="X72" s="1"/>
    </row>
    <row r="73" spans="1:24" ht="15" x14ac:dyDescent="0.25">
      <c r="A73" s="43">
        <v>64</v>
      </c>
      <c r="B73" s="111"/>
      <c r="C73" s="122" t="s">
        <v>102</v>
      </c>
      <c r="D73" s="97"/>
      <c r="E73" s="118">
        <v>27</v>
      </c>
      <c r="F73" s="118" t="s">
        <v>85</v>
      </c>
      <c r="G73" s="121">
        <v>25</v>
      </c>
      <c r="H73" s="115">
        <f t="shared" si="2"/>
        <v>675</v>
      </c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1"/>
      <c r="W73" s="1"/>
      <c r="X73" s="1"/>
    </row>
    <row r="74" spans="1:24" ht="15" x14ac:dyDescent="0.25">
      <c r="A74" s="43">
        <v>65</v>
      </c>
      <c r="B74" s="111"/>
      <c r="C74" s="122" t="s">
        <v>120</v>
      </c>
      <c r="D74" s="97"/>
      <c r="E74" s="118">
        <v>36</v>
      </c>
      <c r="F74" s="118" t="s">
        <v>85</v>
      </c>
      <c r="G74" s="115">
        <v>53</v>
      </c>
      <c r="H74" s="115">
        <f t="shared" si="2"/>
        <v>1908</v>
      </c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1"/>
      <c r="W74" s="1"/>
      <c r="X74" s="1"/>
    </row>
    <row r="75" spans="1:24" ht="15" x14ac:dyDescent="0.25">
      <c r="A75" s="43">
        <v>66</v>
      </c>
      <c r="B75" s="95"/>
      <c r="C75" s="122" t="s">
        <v>115</v>
      </c>
      <c r="D75" s="97"/>
      <c r="E75" s="118">
        <v>10</v>
      </c>
      <c r="F75" s="116" t="s">
        <v>85</v>
      </c>
      <c r="G75" s="121">
        <v>35</v>
      </c>
      <c r="H75" s="115">
        <f t="shared" si="2"/>
        <v>350</v>
      </c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1"/>
      <c r="W75" s="1"/>
      <c r="X75" s="1"/>
    </row>
    <row r="76" spans="1:24" ht="15" x14ac:dyDescent="0.25">
      <c r="A76" s="43">
        <v>67</v>
      </c>
      <c r="B76" s="111"/>
      <c r="C76" s="122" t="s">
        <v>116</v>
      </c>
      <c r="D76" s="97"/>
      <c r="E76" s="118">
        <v>10</v>
      </c>
      <c r="F76" s="113" t="s">
        <v>85</v>
      </c>
      <c r="G76" s="121">
        <v>54</v>
      </c>
      <c r="H76" s="115">
        <f t="shared" si="2"/>
        <v>540</v>
      </c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1"/>
      <c r="W76" s="1"/>
      <c r="X76" s="1"/>
    </row>
    <row r="77" spans="1:24" ht="15" x14ac:dyDescent="0.25">
      <c r="A77" s="43">
        <v>68</v>
      </c>
      <c r="B77" s="111"/>
      <c r="C77" s="122" t="s">
        <v>111</v>
      </c>
      <c r="D77" s="97"/>
      <c r="E77" s="118">
        <v>10</v>
      </c>
      <c r="F77" s="118" t="s">
        <v>85</v>
      </c>
      <c r="G77" s="121">
        <v>62</v>
      </c>
      <c r="H77" s="115">
        <f t="shared" si="2"/>
        <v>620</v>
      </c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1"/>
      <c r="W77" s="1"/>
      <c r="X77" s="1"/>
    </row>
    <row r="78" spans="1:24" ht="15" x14ac:dyDescent="0.25">
      <c r="A78" s="43">
        <v>69</v>
      </c>
      <c r="B78" s="111"/>
      <c r="C78" s="122" t="s">
        <v>93</v>
      </c>
      <c r="D78" s="97"/>
      <c r="E78" s="118">
        <v>10</v>
      </c>
      <c r="F78" s="118" t="s">
        <v>85</v>
      </c>
      <c r="G78" s="121">
        <v>35</v>
      </c>
      <c r="H78" s="115">
        <f t="shared" si="2"/>
        <v>350</v>
      </c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1"/>
      <c r="W78" s="1"/>
      <c r="X78" s="1"/>
    </row>
    <row r="79" spans="1:24" ht="15" x14ac:dyDescent="0.25">
      <c r="A79" s="43">
        <v>70</v>
      </c>
      <c r="B79" s="111"/>
      <c r="C79" s="122" t="s">
        <v>121</v>
      </c>
      <c r="D79" s="97"/>
      <c r="E79" s="118">
        <v>9</v>
      </c>
      <c r="F79" s="118" t="s">
        <v>112</v>
      </c>
      <c r="G79" s="121">
        <v>56</v>
      </c>
      <c r="H79" s="115">
        <f t="shared" si="2"/>
        <v>504</v>
      </c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1"/>
      <c r="W79" s="1"/>
      <c r="X79" s="1"/>
    </row>
    <row r="80" spans="1:24" ht="15" x14ac:dyDescent="0.25">
      <c r="A80" s="43">
        <v>71</v>
      </c>
      <c r="B80" s="111"/>
      <c r="C80" s="112" t="s">
        <v>122</v>
      </c>
      <c r="D80" s="97"/>
      <c r="E80" s="118">
        <v>10</v>
      </c>
      <c r="F80" s="118" t="s">
        <v>95</v>
      </c>
      <c r="G80" s="121">
        <v>65</v>
      </c>
      <c r="H80" s="115">
        <f t="shared" si="2"/>
        <v>650</v>
      </c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1"/>
      <c r="W80" s="1"/>
      <c r="X80" s="1"/>
    </row>
    <row r="81" spans="1:24" ht="15" x14ac:dyDescent="0.25">
      <c r="A81" s="43">
        <v>72</v>
      </c>
      <c r="B81" s="111"/>
      <c r="C81" s="123" t="s">
        <v>296</v>
      </c>
      <c r="D81" s="97"/>
      <c r="E81" s="118">
        <v>10</v>
      </c>
      <c r="F81" s="118" t="s">
        <v>86</v>
      </c>
      <c r="G81" s="121">
        <v>135</v>
      </c>
      <c r="H81" s="115">
        <f t="shared" si="2"/>
        <v>1350</v>
      </c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1"/>
      <c r="W81" s="1"/>
      <c r="X81" s="1"/>
    </row>
    <row r="82" spans="1:24" ht="15" x14ac:dyDescent="0.25">
      <c r="A82" s="43">
        <v>73</v>
      </c>
      <c r="B82" s="111"/>
      <c r="C82" s="122" t="s">
        <v>137</v>
      </c>
      <c r="D82" s="97"/>
      <c r="E82" s="118">
        <v>10</v>
      </c>
      <c r="F82" s="118" t="s">
        <v>85</v>
      </c>
      <c r="G82" s="121">
        <v>350</v>
      </c>
      <c r="H82" s="115">
        <f t="shared" si="2"/>
        <v>3500</v>
      </c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1"/>
      <c r="W82" s="1"/>
      <c r="X82" s="1"/>
    </row>
    <row r="83" spans="1:24" ht="15" x14ac:dyDescent="0.25">
      <c r="A83" s="43">
        <v>74</v>
      </c>
      <c r="B83" s="111"/>
      <c r="C83" s="122" t="s">
        <v>138</v>
      </c>
      <c r="D83" s="97"/>
      <c r="E83" s="118">
        <v>30</v>
      </c>
      <c r="F83" s="118" t="s">
        <v>95</v>
      </c>
      <c r="G83" s="121">
        <v>22</v>
      </c>
      <c r="H83" s="115">
        <f t="shared" si="2"/>
        <v>660</v>
      </c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1"/>
      <c r="W83" s="1"/>
      <c r="X83" s="1"/>
    </row>
    <row r="84" spans="1:24" ht="15" x14ac:dyDescent="0.25">
      <c r="A84" s="43">
        <v>75</v>
      </c>
      <c r="B84" s="111"/>
      <c r="C84" s="122" t="s">
        <v>119</v>
      </c>
      <c r="D84" s="97"/>
      <c r="E84" s="118">
        <v>10</v>
      </c>
      <c r="F84" s="118" t="s">
        <v>85</v>
      </c>
      <c r="G84" s="121">
        <v>35</v>
      </c>
      <c r="H84" s="115">
        <f t="shared" si="2"/>
        <v>350</v>
      </c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1"/>
      <c r="W84" s="1"/>
      <c r="X84" s="1"/>
    </row>
    <row r="85" spans="1:24" ht="15" x14ac:dyDescent="0.25">
      <c r="A85" s="43">
        <v>76</v>
      </c>
      <c r="B85" s="111"/>
      <c r="C85" s="122" t="s">
        <v>139</v>
      </c>
      <c r="D85" s="97"/>
      <c r="E85" s="118">
        <v>5</v>
      </c>
      <c r="F85" s="118" t="s">
        <v>85</v>
      </c>
      <c r="G85" s="121">
        <v>359</v>
      </c>
      <c r="H85" s="115">
        <f t="shared" si="2"/>
        <v>1795</v>
      </c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1"/>
      <c r="W85" s="1"/>
      <c r="X85" s="1"/>
    </row>
    <row r="86" spans="1:24" ht="15" x14ac:dyDescent="0.25">
      <c r="A86" s="43">
        <v>77</v>
      </c>
      <c r="B86" s="111"/>
      <c r="C86" s="122" t="s">
        <v>140</v>
      </c>
      <c r="D86" s="97"/>
      <c r="E86" s="118">
        <v>5</v>
      </c>
      <c r="F86" s="118" t="s">
        <v>85</v>
      </c>
      <c r="G86" s="121">
        <v>250</v>
      </c>
      <c r="H86" s="115">
        <f t="shared" si="2"/>
        <v>1250</v>
      </c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1"/>
      <c r="W86" s="1"/>
      <c r="X86" s="1"/>
    </row>
    <row r="87" spans="1:24" ht="15" x14ac:dyDescent="0.25">
      <c r="A87" s="43">
        <v>78</v>
      </c>
      <c r="B87" s="111"/>
      <c r="C87" s="122" t="s">
        <v>110</v>
      </c>
      <c r="D87" s="97"/>
      <c r="E87" s="118">
        <v>9</v>
      </c>
      <c r="F87" s="118" t="s">
        <v>86</v>
      </c>
      <c r="G87" s="121">
        <v>195</v>
      </c>
      <c r="H87" s="115">
        <f t="shared" si="2"/>
        <v>1755</v>
      </c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1"/>
      <c r="W87" s="1"/>
      <c r="X87" s="1"/>
    </row>
    <row r="88" spans="1:24" ht="15" x14ac:dyDescent="0.25">
      <c r="A88" s="43">
        <v>79</v>
      </c>
      <c r="B88" s="111"/>
      <c r="C88" s="122" t="s">
        <v>104</v>
      </c>
      <c r="D88" s="97"/>
      <c r="E88" s="118">
        <v>20</v>
      </c>
      <c r="F88" s="118" t="s">
        <v>95</v>
      </c>
      <c r="G88" s="121">
        <v>100</v>
      </c>
      <c r="H88" s="115">
        <f t="shared" si="2"/>
        <v>2000</v>
      </c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1"/>
      <c r="W88" s="1"/>
      <c r="X88" s="1"/>
    </row>
    <row r="89" spans="1:24" ht="15" x14ac:dyDescent="0.25">
      <c r="A89" s="43">
        <v>80</v>
      </c>
      <c r="B89" s="111"/>
      <c r="C89" s="122" t="s">
        <v>126</v>
      </c>
      <c r="D89" s="97"/>
      <c r="E89" s="118">
        <v>10</v>
      </c>
      <c r="F89" s="118" t="s">
        <v>95</v>
      </c>
      <c r="G89" s="121">
        <v>500</v>
      </c>
      <c r="H89" s="115">
        <f t="shared" si="2"/>
        <v>5000</v>
      </c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1"/>
      <c r="W89" s="1"/>
      <c r="X89" s="1"/>
    </row>
    <row r="90" spans="1:24" s="34" customFormat="1" ht="15" x14ac:dyDescent="0.25">
      <c r="A90" s="43">
        <v>81</v>
      </c>
      <c r="B90" s="124"/>
      <c r="C90" s="122" t="s">
        <v>127</v>
      </c>
      <c r="D90" s="97"/>
      <c r="E90" s="118">
        <v>10</v>
      </c>
      <c r="F90" s="118" t="s">
        <v>85</v>
      </c>
      <c r="G90" s="121">
        <v>35</v>
      </c>
      <c r="H90" s="115">
        <f t="shared" si="2"/>
        <v>350</v>
      </c>
      <c r="I90" s="127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4" ht="15" x14ac:dyDescent="0.25">
      <c r="A91" s="43">
        <v>82</v>
      </c>
      <c r="B91" s="111"/>
      <c r="C91" s="122" t="s">
        <v>458</v>
      </c>
      <c r="D91" s="97"/>
      <c r="E91" s="118">
        <v>10</v>
      </c>
      <c r="F91" s="118" t="s">
        <v>85</v>
      </c>
      <c r="G91" s="121">
        <v>60</v>
      </c>
      <c r="H91" s="115">
        <f t="shared" si="2"/>
        <v>600</v>
      </c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1"/>
      <c r="W91" s="1"/>
      <c r="X91" s="1"/>
    </row>
    <row r="92" spans="1:24" ht="15" x14ac:dyDescent="0.25">
      <c r="A92" s="43">
        <v>83</v>
      </c>
      <c r="B92" s="111"/>
      <c r="C92" s="122" t="s">
        <v>460</v>
      </c>
      <c r="D92" s="97"/>
      <c r="E92" s="118">
        <v>10</v>
      </c>
      <c r="F92" s="116" t="s">
        <v>85</v>
      </c>
      <c r="G92" s="121">
        <v>65</v>
      </c>
      <c r="H92" s="115">
        <f t="shared" si="2"/>
        <v>650</v>
      </c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1"/>
      <c r="W92" s="1"/>
      <c r="X92" s="1"/>
    </row>
    <row r="93" spans="1:24" ht="15" x14ac:dyDescent="0.25">
      <c r="A93" s="43">
        <v>84</v>
      </c>
      <c r="B93" s="111"/>
      <c r="C93" s="122" t="s">
        <v>129</v>
      </c>
      <c r="D93" s="97"/>
      <c r="E93" s="118">
        <v>10</v>
      </c>
      <c r="F93" s="118" t="s">
        <v>95</v>
      </c>
      <c r="G93" s="121">
        <v>670</v>
      </c>
      <c r="H93" s="115">
        <f t="shared" si="2"/>
        <v>6700</v>
      </c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1"/>
      <c r="W93" s="1"/>
      <c r="X93" s="1"/>
    </row>
    <row r="94" spans="1:24" ht="15" x14ac:dyDescent="0.25">
      <c r="A94" s="43">
        <v>85</v>
      </c>
      <c r="B94" s="111"/>
      <c r="C94" s="122" t="s">
        <v>130</v>
      </c>
      <c r="D94" s="97"/>
      <c r="E94" s="118">
        <v>10</v>
      </c>
      <c r="F94" s="118" t="s">
        <v>95</v>
      </c>
      <c r="G94" s="121">
        <v>690</v>
      </c>
      <c r="H94" s="115">
        <f t="shared" si="2"/>
        <v>6900</v>
      </c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1"/>
      <c r="W94" s="1"/>
      <c r="X94" s="1"/>
    </row>
    <row r="95" spans="1:24" ht="15" x14ac:dyDescent="0.25">
      <c r="A95" s="43">
        <v>86</v>
      </c>
      <c r="B95" s="111"/>
      <c r="C95" s="122" t="s">
        <v>131</v>
      </c>
      <c r="D95" s="97"/>
      <c r="E95" s="118">
        <v>10</v>
      </c>
      <c r="F95" s="118" t="s">
        <v>90</v>
      </c>
      <c r="G95" s="121">
        <v>200</v>
      </c>
      <c r="H95" s="115">
        <f t="shared" si="2"/>
        <v>2000</v>
      </c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1"/>
      <c r="W95" s="1"/>
      <c r="X95" s="1"/>
    </row>
    <row r="96" spans="1:24" ht="15" x14ac:dyDescent="0.25">
      <c r="A96" s="43">
        <v>87</v>
      </c>
      <c r="B96" s="111"/>
      <c r="C96" s="122" t="s">
        <v>132</v>
      </c>
      <c r="D96" s="97"/>
      <c r="E96" s="118">
        <v>10</v>
      </c>
      <c r="F96" s="118" t="s">
        <v>90</v>
      </c>
      <c r="G96" s="121">
        <v>215</v>
      </c>
      <c r="H96" s="115">
        <f t="shared" si="2"/>
        <v>2150</v>
      </c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1"/>
      <c r="W96" s="1"/>
      <c r="X96" s="1"/>
    </row>
    <row r="97" spans="1:24" ht="15" x14ac:dyDescent="0.25">
      <c r="A97" s="43">
        <v>88</v>
      </c>
      <c r="B97" s="111"/>
      <c r="C97" s="122" t="s">
        <v>133</v>
      </c>
      <c r="D97" s="97"/>
      <c r="E97" s="118">
        <v>10</v>
      </c>
      <c r="F97" s="118" t="s">
        <v>85</v>
      </c>
      <c r="G97" s="121">
        <v>25</v>
      </c>
      <c r="H97" s="115">
        <f t="shared" si="2"/>
        <v>250</v>
      </c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1"/>
      <c r="W97" s="1"/>
      <c r="X97" s="1"/>
    </row>
    <row r="98" spans="1:24" ht="15" x14ac:dyDescent="0.25">
      <c r="A98" s="43">
        <v>89</v>
      </c>
      <c r="B98" s="111"/>
      <c r="C98" s="117" t="s">
        <v>355</v>
      </c>
      <c r="D98" s="97"/>
      <c r="E98" s="118">
        <v>10</v>
      </c>
      <c r="F98" s="118" t="s">
        <v>85</v>
      </c>
      <c r="G98" s="121">
        <v>15</v>
      </c>
      <c r="H98" s="115">
        <f t="shared" si="2"/>
        <v>150</v>
      </c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1"/>
      <c r="W98" s="1"/>
      <c r="X98" s="1"/>
    </row>
    <row r="99" spans="1:24" ht="15" x14ac:dyDescent="0.25">
      <c r="A99" s="43">
        <v>90</v>
      </c>
      <c r="B99" s="111"/>
      <c r="C99" s="112" t="s">
        <v>394</v>
      </c>
      <c r="D99" s="97"/>
      <c r="E99" s="118">
        <v>10</v>
      </c>
      <c r="F99" s="116" t="s">
        <v>85</v>
      </c>
      <c r="G99" s="114">
        <v>85</v>
      </c>
      <c r="H99" s="115">
        <f t="shared" si="2"/>
        <v>850</v>
      </c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1"/>
      <c r="W99" s="1"/>
      <c r="X99" s="1"/>
    </row>
    <row r="100" spans="1:24" ht="15" x14ac:dyDescent="0.25">
      <c r="A100" s="43">
        <v>91</v>
      </c>
      <c r="B100" s="111"/>
      <c r="C100" s="122" t="s">
        <v>134</v>
      </c>
      <c r="D100" s="97"/>
      <c r="E100" s="118">
        <v>5</v>
      </c>
      <c r="F100" s="118" t="s">
        <v>85</v>
      </c>
      <c r="G100" s="115">
        <v>80</v>
      </c>
      <c r="H100" s="115">
        <f t="shared" si="2"/>
        <v>400</v>
      </c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1"/>
      <c r="W100" s="1"/>
      <c r="X100" s="1"/>
    </row>
    <row r="101" spans="1:24" ht="15" x14ac:dyDescent="0.25">
      <c r="A101" s="43">
        <v>92</v>
      </c>
      <c r="B101" s="111"/>
      <c r="C101" s="122" t="s">
        <v>135</v>
      </c>
      <c r="D101" s="97"/>
      <c r="E101" s="118">
        <v>5</v>
      </c>
      <c r="F101" s="118" t="s">
        <v>85</v>
      </c>
      <c r="G101" s="121">
        <v>190</v>
      </c>
      <c r="H101" s="115">
        <f t="shared" si="2"/>
        <v>950</v>
      </c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1"/>
      <c r="W101" s="1"/>
      <c r="X101" s="1"/>
    </row>
    <row r="102" spans="1:24" ht="15" x14ac:dyDescent="0.25">
      <c r="A102" s="43">
        <v>93</v>
      </c>
      <c r="B102" s="111"/>
      <c r="C102" s="122" t="s">
        <v>395</v>
      </c>
      <c r="D102" s="97"/>
      <c r="E102" s="118">
        <v>5</v>
      </c>
      <c r="F102" s="118" t="s">
        <v>95</v>
      </c>
      <c r="G102" s="121">
        <v>185</v>
      </c>
      <c r="H102" s="115">
        <f t="shared" si="2"/>
        <v>925</v>
      </c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1"/>
      <c r="W102" s="1"/>
      <c r="X102" s="1"/>
    </row>
    <row r="103" spans="1:24" ht="15" x14ac:dyDescent="0.25">
      <c r="A103" s="43">
        <v>94</v>
      </c>
      <c r="B103" s="111"/>
      <c r="C103" s="117" t="s">
        <v>312</v>
      </c>
      <c r="D103" s="97"/>
      <c r="E103" s="118">
        <v>25</v>
      </c>
      <c r="F103" s="118" t="s">
        <v>85</v>
      </c>
      <c r="G103" s="114">
        <v>199</v>
      </c>
      <c r="H103" s="115">
        <f t="shared" si="2"/>
        <v>4975</v>
      </c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1"/>
      <c r="W103" s="1"/>
      <c r="X103" s="1"/>
    </row>
    <row r="104" spans="1:24" ht="15" x14ac:dyDescent="0.25">
      <c r="A104" s="43">
        <v>95</v>
      </c>
      <c r="B104" s="111"/>
      <c r="C104" s="112" t="s">
        <v>136</v>
      </c>
      <c r="D104" s="97"/>
      <c r="E104" s="118">
        <v>3</v>
      </c>
      <c r="F104" s="118" t="s">
        <v>85</v>
      </c>
      <c r="G104" s="121">
        <v>2500</v>
      </c>
      <c r="H104" s="115">
        <f t="shared" si="2"/>
        <v>7500</v>
      </c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1"/>
      <c r="W104" s="1"/>
      <c r="X104" s="1"/>
    </row>
    <row r="105" spans="1:24" ht="15" x14ac:dyDescent="0.25">
      <c r="A105" s="43">
        <v>96</v>
      </c>
      <c r="B105" s="111"/>
      <c r="C105" s="122" t="s">
        <v>107</v>
      </c>
      <c r="D105" s="97"/>
      <c r="E105" s="118">
        <v>11</v>
      </c>
      <c r="F105" s="118" t="s">
        <v>108</v>
      </c>
      <c r="G105" s="121">
        <v>520</v>
      </c>
      <c r="H105" s="115">
        <f t="shared" si="2"/>
        <v>5720</v>
      </c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1"/>
      <c r="W105" s="1"/>
      <c r="X105" s="1"/>
    </row>
    <row r="106" spans="1:24" ht="15" x14ac:dyDescent="0.25">
      <c r="A106" s="43">
        <v>97</v>
      </c>
      <c r="B106" s="111"/>
      <c r="C106" s="122" t="s">
        <v>113</v>
      </c>
      <c r="D106" s="97"/>
      <c r="E106" s="118">
        <v>20</v>
      </c>
      <c r="F106" s="118" t="s">
        <v>101</v>
      </c>
      <c r="G106" s="121">
        <v>105</v>
      </c>
      <c r="H106" s="115">
        <f t="shared" si="2"/>
        <v>2100</v>
      </c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1"/>
      <c r="W106" s="1"/>
      <c r="X106" s="1"/>
    </row>
    <row r="107" spans="1:24" ht="15" x14ac:dyDescent="0.25">
      <c r="A107" s="43">
        <v>98</v>
      </c>
      <c r="B107" s="111"/>
      <c r="C107" s="112" t="s">
        <v>398</v>
      </c>
      <c r="D107" s="97"/>
      <c r="E107" s="118">
        <v>25</v>
      </c>
      <c r="F107" s="118" t="s">
        <v>95</v>
      </c>
      <c r="G107" s="114">
        <v>290</v>
      </c>
      <c r="H107" s="115">
        <f t="shared" si="2"/>
        <v>7250</v>
      </c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1"/>
      <c r="W107" s="1"/>
      <c r="X107" s="1"/>
    </row>
    <row r="108" spans="1:24" ht="15" x14ac:dyDescent="0.25">
      <c r="A108" s="43">
        <v>99</v>
      </c>
      <c r="B108" s="111"/>
      <c r="C108" s="112" t="s">
        <v>399</v>
      </c>
      <c r="D108" s="97"/>
      <c r="E108" s="118">
        <v>25</v>
      </c>
      <c r="F108" s="118" t="s">
        <v>95</v>
      </c>
      <c r="G108" s="114">
        <v>285</v>
      </c>
      <c r="H108" s="115">
        <f>E108*G108</f>
        <v>7125</v>
      </c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1"/>
      <c r="W108" s="1"/>
      <c r="X108" s="1"/>
    </row>
    <row r="109" spans="1:24" ht="15" x14ac:dyDescent="0.25">
      <c r="A109" s="43">
        <v>100</v>
      </c>
      <c r="B109" s="111"/>
      <c r="C109" s="112" t="s">
        <v>114</v>
      </c>
      <c r="D109" s="97"/>
      <c r="E109" s="118">
        <v>15</v>
      </c>
      <c r="F109" s="118" t="s">
        <v>90</v>
      </c>
      <c r="G109" s="115">
        <v>105</v>
      </c>
      <c r="H109" s="115">
        <f t="shared" si="2"/>
        <v>1575</v>
      </c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1"/>
      <c r="W109" s="1"/>
      <c r="X109" s="1"/>
    </row>
    <row r="110" spans="1:24" ht="15" x14ac:dyDescent="0.25">
      <c r="A110" s="43">
        <v>101</v>
      </c>
      <c r="B110" s="111"/>
      <c r="C110" s="122" t="s">
        <v>96</v>
      </c>
      <c r="D110" s="97"/>
      <c r="E110" s="118">
        <v>10</v>
      </c>
      <c r="F110" s="118" t="s">
        <v>90</v>
      </c>
      <c r="G110" s="121">
        <v>150</v>
      </c>
      <c r="H110" s="115">
        <f t="shared" si="2"/>
        <v>1500</v>
      </c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1"/>
      <c r="W110" s="1"/>
      <c r="X110" s="1"/>
    </row>
    <row r="111" spans="1:24" ht="15" x14ac:dyDescent="0.25">
      <c r="A111" s="43">
        <v>102</v>
      </c>
      <c r="B111" s="111"/>
      <c r="C111" s="112" t="s">
        <v>400</v>
      </c>
      <c r="D111" s="97"/>
      <c r="E111" s="118">
        <v>20</v>
      </c>
      <c r="F111" s="118" t="s">
        <v>90</v>
      </c>
      <c r="G111" s="121">
        <v>120</v>
      </c>
      <c r="H111" s="115">
        <f t="shared" si="2"/>
        <v>2400</v>
      </c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1"/>
      <c r="W111" s="1"/>
      <c r="X111" s="1"/>
    </row>
    <row r="112" spans="1:24" ht="15" x14ac:dyDescent="0.25">
      <c r="A112" s="43">
        <v>103</v>
      </c>
      <c r="B112" s="111"/>
      <c r="C112" s="122" t="s">
        <v>117</v>
      </c>
      <c r="D112" s="97"/>
      <c r="E112" s="118">
        <v>10</v>
      </c>
      <c r="F112" s="118" t="s">
        <v>229</v>
      </c>
      <c r="G112" s="114">
        <v>475</v>
      </c>
      <c r="H112" s="115">
        <f t="shared" si="2"/>
        <v>4750</v>
      </c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1"/>
      <c r="W112" s="1"/>
      <c r="X112" s="1"/>
    </row>
    <row r="113" spans="1:24" ht="15" x14ac:dyDescent="0.25">
      <c r="A113" s="43">
        <v>104</v>
      </c>
      <c r="B113" s="111"/>
      <c r="C113" s="122" t="s">
        <v>118</v>
      </c>
      <c r="D113" s="97"/>
      <c r="E113" s="118">
        <v>10</v>
      </c>
      <c r="F113" s="118" t="s">
        <v>90</v>
      </c>
      <c r="G113" s="121">
        <v>95</v>
      </c>
      <c r="H113" s="115">
        <f t="shared" si="2"/>
        <v>950</v>
      </c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1"/>
      <c r="W113" s="1"/>
      <c r="X113" s="1"/>
    </row>
    <row r="114" spans="1:24" ht="15" x14ac:dyDescent="0.25">
      <c r="A114" s="43">
        <v>105</v>
      </c>
      <c r="B114" s="111"/>
      <c r="C114" s="122" t="s">
        <v>241</v>
      </c>
      <c r="D114" s="97"/>
      <c r="E114" s="118">
        <v>15</v>
      </c>
      <c r="F114" s="118" t="s">
        <v>90</v>
      </c>
      <c r="G114" s="121">
        <v>150</v>
      </c>
      <c r="H114" s="115">
        <f t="shared" si="2"/>
        <v>2250</v>
      </c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1"/>
      <c r="W114" s="1"/>
      <c r="X114" s="1"/>
    </row>
    <row r="115" spans="1:24" ht="15" x14ac:dyDescent="0.25">
      <c r="A115" s="43">
        <v>106</v>
      </c>
      <c r="B115" s="111"/>
      <c r="C115" s="122" t="s">
        <v>242</v>
      </c>
      <c r="D115" s="97"/>
      <c r="E115" s="118">
        <v>10</v>
      </c>
      <c r="F115" s="118" t="s">
        <v>90</v>
      </c>
      <c r="G115" s="121">
        <v>95</v>
      </c>
      <c r="H115" s="115">
        <f t="shared" si="2"/>
        <v>950</v>
      </c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1"/>
      <c r="W115" s="1"/>
      <c r="X115" s="1"/>
    </row>
    <row r="116" spans="1:24" ht="15" x14ac:dyDescent="0.25">
      <c r="A116" s="43">
        <v>107</v>
      </c>
      <c r="B116" s="124"/>
      <c r="C116" s="122" t="s">
        <v>243</v>
      </c>
      <c r="D116" s="97"/>
      <c r="E116" s="118">
        <v>50</v>
      </c>
      <c r="F116" s="118" t="s">
        <v>85</v>
      </c>
      <c r="G116" s="121">
        <v>500</v>
      </c>
      <c r="H116" s="115">
        <f t="shared" si="2"/>
        <v>25000</v>
      </c>
      <c r="I116" s="127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1"/>
      <c r="W116" s="1"/>
      <c r="X116" s="1"/>
    </row>
    <row r="117" spans="1:24" ht="15" x14ac:dyDescent="0.25">
      <c r="A117" s="43">
        <v>108</v>
      </c>
      <c r="B117" s="111"/>
      <c r="C117" s="122" t="s">
        <v>244</v>
      </c>
      <c r="D117" s="97"/>
      <c r="E117" s="118">
        <v>300</v>
      </c>
      <c r="F117" s="118" t="s">
        <v>89</v>
      </c>
      <c r="G117" s="121">
        <v>150</v>
      </c>
      <c r="H117" s="115">
        <f t="shared" si="2"/>
        <v>45000</v>
      </c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1"/>
      <c r="W117" s="1"/>
      <c r="X117" s="1"/>
    </row>
    <row r="118" spans="1:24" ht="15" x14ac:dyDescent="0.25">
      <c r="A118" s="43">
        <v>109</v>
      </c>
      <c r="B118" s="111"/>
      <c r="C118" s="122" t="s">
        <v>245</v>
      </c>
      <c r="D118" s="97"/>
      <c r="E118" s="118">
        <v>300</v>
      </c>
      <c r="F118" s="118" t="s">
        <v>89</v>
      </c>
      <c r="G118" s="121">
        <v>120</v>
      </c>
      <c r="H118" s="115">
        <f t="shared" si="2"/>
        <v>36000</v>
      </c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1"/>
      <c r="W118" s="1"/>
      <c r="X118" s="1"/>
    </row>
    <row r="119" spans="1:24" ht="15" x14ac:dyDescent="0.25">
      <c r="A119" s="43">
        <v>110</v>
      </c>
      <c r="B119" s="111"/>
      <c r="C119" s="122" t="s">
        <v>246</v>
      </c>
      <c r="D119" s="97"/>
      <c r="E119" s="118">
        <v>300</v>
      </c>
      <c r="F119" s="118" t="s">
        <v>89</v>
      </c>
      <c r="G119" s="121">
        <v>180</v>
      </c>
      <c r="H119" s="115">
        <f t="shared" si="2"/>
        <v>54000</v>
      </c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1"/>
      <c r="W119" s="1"/>
      <c r="X119" s="1"/>
    </row>
    <row r="120" spans="1:24" ht="15" x14ac:dyDescent="0.25">
      <c r="A120" s="43">
        <v>111</v>
      </c>
      <c r="B120" s="111"/>
      <c r="C120" s="122" t="s">
        <v>245</v>
      </c>
      <c r="D120" s="97"/>
      <c r="E120" s="118">
        <v>300</v>
      </c>
      <c r="F120" s="118" t="s">
        <v>89</v>
      </c>
      <c r="G120" s="121">
        <v>120</v>
      </c>
      <c r="H120" s="115">
        <f t="shared" si="2"/>
        <v>36000</v>
      </c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1"/>
      <c r="W120" s="1"/>
      <c r="X120" s="1"/>
    </row>
    <row r="121" spans="1:24" ht="15" x14ac:dyDescent="0.25">
      <c r="A121" s="43">
        <v>112</v>
      </c>
      <c r="B121" s="111"/>
      <c r="C121" s="112" t="s">
        <v>247</v>
      </c>
      <c r="D121" s="97"/>
      <c r="E121" s="113">
        <v>300</v>
      </c>
      <c r="F121" s="113" t="s">
        <v>89</v>
      </c>
      <c r="G121" s="114">
        <v>180</v>
      </c>
      <c r="H121" s="115">
        <f t="shared" si="2"/>
        <v>54000</v>
      </c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1"/>
      <c r="W121" s="1"/>
      <c r="X121" s="1"/>
    </row>
    <row r="122" spans="1:24" s="35" customFormat="1" ht="15" x14ac:dyDescent="0.25">
      <c r="A122" s="43">
        <v>113</v>
      </c>
      <c r="B122" s="107" t="s">
        <v>23</v>
      </c>
      <c r="C122" s="107" t="s">
        <v>25</v>
      </c>
      <c r="D122" s="108" t="s">
        <v>21</v>
      </c>
      <c r="E122" s="128"/>
      <c r="F122" s="108"/>
      <c r="G122" s="109"/>
      <c r="H122" s="110">
        <f>SUM(H123:H170)</f>
        <v>241824</v>
      </c>
      <c r="I122" s="108" t="s">
        <v>22</v>
      </c>
      <c r="J122" s="94"/>
      <c r="K122" s="94"/>
      <c r="L122" s="94"/>
      <c r="M122" s="94"/>
      <c r="N122" s="94"/>
      <c r="O122" s="94"/>
      <c r="P122" s="94"/>
      <c r="Q122" s="94">
        <v>1</v>
      </c>
      <c r="R122" s="94"/>
      <c r="S122" s="94"/>
      <c r="T122" s="94"/>
      <c r="U122" s="94"/>
      <c r="V122" s="44"/>
      <c r="W122" s="44"/>
      <c r="X122" s="44"/>
    </row>
    <row r="123" spans="1:24" ht="15" x14ac:dyDescent="0.25">
      <c r="A123" s="43">
        <v>114</v>
      </c>
      <c r="B123" s="111"/>
      <c r="C123" s="120" t="s">
        <v>123</v>
      </c>
      <c r="D123" s="95"/>
      <c r="E123" s="113">
        <v>13</v>
      </c>
      <c r="F123" s="116" t="s">
        <v>91</v>
      </c>
      <c r="G123" s="121">
        <v>280</v>
      </c>
      <c r="H123" s="115">
        <f>E123*G123</f>
        <v>3640</v>
      </c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1"/>
      <c r="W123" s="1"/>
      <c r="X123" s="1"/>
    </row>
    <row r="124" spans="1:24" ht="15" x14ac:dyDescent="0.25">
      <c r="A124" s="43">
        <v>115</v>
      </c>
      <c r="B124" s="111"/>
      <c r="C124" s="112" t="s">
        <v>128</v>
      </c>
      <c r="D124" s="95"/>
      <c r="E124" s="113">
        <v>12</v>
      </c>
      <c r="F124" s="113" t="s">
        <v>91</v>
      </c>
      <c r="G124" s="121">
        <v>300</v>
      </c>
      <c r="H124" s="115">
        <f t="shared" ref="H124:H170" si="3">E124*G124</f>
        <v>3600</v>
      </c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1"/>
      <c r="W124" s="1"/>
      <c r="X124" s="1"/>
    </row>
    <row r="125" spans="1:24" ht="15" x14ac:dyDescent="0.25">
      <c r="A125" s="43">
        <v>116</v>
      </c>
      <c r="B125" s="111"/>
      <c r="C125" s="112" t="s">
        <v>98</v>
      </c>
      <c r="D125" s="95"/>
      <c r="E125" s="113">
        <v>10</v>
      </c>
      <c r="F125" s="113" t="s">
        <v>85</v>
      </c>
      <c r="G125" s="119">
        <v>53</v>
      </c>
      <c r="H125" s="115">
        <f t="shared" si="3"/>
        <v>530</v>
      </c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1"/>
      <c r="W125" s="1"/>
      <c r="X125" s="1"/>
    </row>
    <row r="126" spans="1:24" ht="15" x14ac:dyDescent="0.25">
      <c r="A126" s="43">
        <v>117</v>
      </c>
      <c r="B126" s="111"/>
      <c r="C126" s="112" t="s">
        <v>106</v>
      </c>
      <c r="D126" s="95"/>
      <c r="E126" s="113">
        <v>10</v>
      </c>
      <c r="F126" s="113" t="s">
        <v>95</v>
      </c>
      <c r="G126" s="114">
        <v>95</v>
      </c>
      <c r="H126" s="115">
        <f t="shared" si="3"/>
        <v>950</v>
      </c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1"/>
      <c r="W126" s="1"/>
      <c r="X126" s="1"/>
    </row>
    <row r="127" spans="1:24" ht="15" x14ac:dyDescent="0.25">
      <c r="A127" s="43">
        <v>118</v>
      </c>
      <c r="B127" s="111"/>
      <c r="C127" s="112" t="s">
        <v>102</v>
      </c>
      <c r="D127" s="95"/>
      <c r="E127" s="113">
        <v>10</v>
      </c>
      <c r="F127" s="113" t="s">
        <v>85</v>
      </c>
      <c r="G127" s="114">
        <v>25</v>
      </c>
      <c r="H127" s="115">
        <f t="shared" si="3"/>
        <v>250</v>
      </c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1"/>
      <c r="W127" s="1"/>
      <c r="X127" s="1"/>
    </row>
    <row r="128" spans="1:24" ht="15" x14ac:dyDescent="0.25">
      <c r="A128" s="43">
        <v>119</v>
      </c>
      <c r="B128" s="111"/>
      <c r="C128" s="112" t="s">
        <v>120</v>
      </c>
      <c r="D128" s="95"/>
      <c r="E128" s="113">
        <v>10</v>
      </c>
      <c r="F128" s="113" t="s">
        <v>85</v>
      </c>
      <c r="G128" s="115">
        <v>53</v>
      </c>
      <c r="H128" s="115">
        <f t="shared" si="3"/>
        <v>530</v>
      </c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1"/>
      <c r="W128" s="1"/>
      <c r="X128" s="1"/>
    </row>
    <row r="129" spans="1:24" ht="15" x14ac:dyDescent="0.25">
      <c r="A129" s="43">
        <v>120</v>
      </c>
      <c r="B129" s="111"/>
      <c r="C129" s="112" t="s">
        <v>98</v>
      </c>
      <c r="D129" s="95"/>
      <c r="E129" s="113">
        <v>10</v>
      </c>
      <c r="F129" s="113" t="s">
        <v>85</v>
      </c>
      <c r="G129" s="114">
        <v>53</v>
      </c>
      <c r="H129" s="115">
        <f t="shared" si="3"/>
        <v>530</v>
      </c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1"/>
      <c r="W129" s="1"/>
      <c r="X129" s="1"/>
    </row>
    <row r="130" spans="1:24" ht="15" x14ac:dyDescent="0.25">
      <c r="A130" s="43">
        <v>121</v>
      </c>
      <c r="B130" s="111"/>
      <c r="C130" s="112" t="s">
        <v>115</v>
      </c>
      <c r="D130" s="95"/>
      <c r="E130" s="113">
        <v>10</v>
      </c>
      <c r="F130" s="116" t="s">
        <v>85</v>
      </c>
      <c r="G130" s="114">
        <v>35</v>
      </c>
      <c r="H130" s="115">
        <f t="shared" si="3"/>
        <v>350</v>
      </c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1"/>
      <c r="W130" s="1"/>
      <c r="X130" s="1"/>
    </row>
    <row r="131" spans="1:24" ht="15" x14ac:dyDescent="0.25">
      <c r="A131" s="43">
        <v>122</v>
      </c>
      <c r="B131" s="111"/>
      <c r="C131" s="112" t="s">
        <v>116</v>
      </c>
      <c r="D131" s="95"/>
      <c r="E131" s="113">
        <v>10</v>
      </c>
      <c r="F131" s="113" t="s">
        <v>85</v>
      </c>
      <c r="G131" s="114">
        <v>54</v>
      </c>
      <c r="H131" s="115">
        <f t="shared" si="3"/>
        <v>540</v>
      </c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1"/>
      <c r="W131" s="1"/>
      <c r="X131" s="1"/>
    </row>
    <row r="132" spans="1:24" ht="15" x14ac:dyDescent="0.25">
      <c r="A132" s="43">
        <v>123</v>
      </c>
      <c r="B132" s="111"/>
      <c r="C132" s="112" t="s">
        <v>111</v>
      </c>
      <c r="D132" s="95"/>
      <c r="E132" s="113">
        <v>8</v>
      </c>
      <c r="F132" s="113" t="s">
        <v>85</v>
      </c>
      <c r="G132" s="114">
        <v>62</v>
      </c>
      <c r="H132" s="115">
        <f t="shared" si="3"/>
        <v>496</v>
      </c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1"/>
      <c r="W132" s="1"/>
      <c r="X132" s="1"/>
    </row>
    <row r="133" spans="1:24" ht="15" x14ac:dyDescent="0.25">
      <c r="A133" s="43">
        <v>124</v>
      </c>
      <c r="B133" s="111"/>
      <c r="C133" s="112" t="s">
        <v>93</v>
      </c>
      <c r="D133" s="95"/>
      <c r="E133" s="113">
        <v>10</v>
      </c>
      <c r="F133" s="113" t="s">
        <v>85</v>
      </c>
      <c r="G133" s="114">
        <v>35</v>
      </c>
      <c r="H133" s="115">
        <f t="shared" si="3"/>
        <v>350</v>
      </c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1"/>
      <c r="W133" s="1"/>
      <c r="X133" s="1"/>
    </row>
    <row r="134" spans="1:24" ht="15" x14ac:dyDescent="0.25">
      <c r="A134" s="43">
        <v>125</v>
      </c>
      <c r="B134" s="111"/>
      <c r="C134" s="112" t="s">
        <v>121</v>
      </c>
      <c r="D134" s="95"/>
      <c r="E134" s="113">
        <v>10</v>
      </c>
      <c r="F134" s="113" t="s">
        <v>112</v>
      </c>
      <c r="G134" s="114">
        <v>56</v>
      </c>
      <c r="H134" s="115">
        <f t="shared" si="3"/>
        <v>560</v>
      </c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1"/>
      <c r="W134" s="1"/>
      <c r="X134" s="1"/>
    </row>
    <row r="135" spans="1:24" ht="15" x14ac:dyDescent="0.25">
      <c r="A135" s="43">
        <v>126</v>
      </c>
      <c r="B135" s="111"/>
      <c r="C135" s="112" t="s">
        <v>122</v>
      </c>
      <c r="D135" s="95"/>
      <c r="E135" s="113">
        <v>10</v>
      </c>
      <c r="F135" s="113" t="s">
        <v>95</v>
      </c>
      <c r="G135" s="114">
        <v>65</v>
      </c>
      <c r="H135" s="115">
        <f t="shared" si="3"/>
        <v>650</v>
      </c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1"/>
      <c r="W135" s="1"/>
      <c r="X135" s="1"/>
    </row>
    <row r="136" spans="1:24" ht="15" x14ac:dyDescent="0.25">
      <c r="A136" s="43">
        <v>127</v>
      </c>
      <c r="B136" s="111"/>
      <c r="C136" s="123" t="s">
        <v>296</v>
      </c>
      <c r="D136" s="95"/>
      <c r="E136" s="113">
        <v>10</v>
      </c>
      <c r="F136" s="113" t="s">
        <v>86</v>
      </c>
      <c r="G136" s="114">
        <v>135</v>
      </c>
      <c r="H136" s="115">
        <f t="shared" si="3"/>
        <v>1350</v>
      </c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1"/>
      <c r="W136" s="1"/>
      <c r="X136" s="1"/>
    </row>
    <row r="137" spans="1:24" ht="15" x14ac:dyDescent="0.25">
      <c r="A137" s="43">
        <v>128</v>
      </c>
      <c r="B137" s="111"/>
      <c r="C137" s="112" t="s">
        <v>137</v>
      </c>
      <c r="D137" s="95"/>
      <c r="E137" s="113">
        <v>10</v>
      </c>
      <c r="F137" s="113" t="s">
        <v>85</v>
      </c>
      <c r="G137" s="114">
        <v>350</v>
      </c>
      <c r="H137" s="115">
        <f t="shared" si="3"/>
        <v>3500</v>
      </c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1"/>
      <c r="W137" s="1"/>
      <c r="X137" s="1"/>
    </row>
    <row r="138" spans="1:24" ht="15" x14ac:dyDescent="0.25">
      <c r="A138" s="43">
        <v>129</v>
      </c>
      <c r="B138" s="111"/>
      <c r="C138" s="112" t="s">
        <v>138</v>
      </c>
      <c r="D138" s="95"/>
      <c r="E138" s="113">
        <v>15</v>
      </c>
      <c r="F138" s="118" t="s">
        <v>95</v>
      </c>
      <c r="G138" s="114">
        <v>22</v>
      </c>
      <c r="H138" s="115">
        <f t="shared" si="3"/>
        <v>330</v>
      </c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1"/>
      <c r="W138" s="1"/>
      <c r="X138" s="1"/>
    </row>
    <row r="139" spans="1:24" ht="15" x14ac:dyDescent="0.25">
      <c r="A139" s="43">
        <v>130</v>
      </c>
      <c r="B139" s="111"/>
      <c r="C139" s="112" t="s">
        <v>119</v>
      </c>
      <c r="D139" s="95"/>
      <c r="E139" s="113">
        <v>10</v>
      </c>
      <c r="F139" s="113" t="s">
        <v>85</v>
      </c>
      <c r="G139" s="114">
        <v>35</v>
      </c>
      <c r="H139" s="115">
        <f t="shared" si="3"/>
        <v>350</v>
      </c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1"/>
      <c r="W139" s="1"/>
      <c r="X139" s="1"/>
    </row>
    <row r="140" spans="1:24" ht="15" x14ac:dyDescent="0.25">
      <c r="A140" s="43">
        <v>131</v>
      </c>
      <c r="B140" s="111"/>
      <c r="C140" s="112" t="s">
        <v>139</v>
      </c>
      <c r="D140" s="95"/>
      <c r="E140" s="113">
        <v>12</v>
      </c>
      <c r="F140" s="113" t="s">
        <v>85</v>
      </c>
      <c r="G140" s="114">
        <v>359</v>
      </c>
      <c r="H140" s="115">
        <f t="shared" si="3"/>
        <v>4308</v>
      </c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1"/>
      <c r="W140" s="1"/>
      <c r="X140" s="1"/>
    </row>
    <row r="141" spans="1:24" ht="15" x14ac:dyDescent="0.25">
      <c r="A141" s="43">
        <v>132</v>
      </c>
      <c r="B141" s="111"/>
      <c r="C141" s="112" t="s">
        <v>140</v>
      </c>
      <c r="D141" s="95"/>
      <c r="E141" s="113">
        <v>10</v>
      </c>
      <c r="F141" s="113" t="s">
        <v>85</v>
      </c>
      <c r="G141" s="114">
        <v>250</v>
      </c>
      <c r="H141" s="115">
        <f t="shared" si="3"/>
        <v>2500</v>
      </c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1"/>
      <c r="W141" s="1"/>
      <c r="X141" s="1"/>
    </row>
    <row r="142" spans="1:24" ht="15" x14ac:dyDescent="0.25">
      <c r="A142" s="43">
        <v>133</v>
      </c>
      <c r="B142" s="111"/>
      <c r="C142" s="112" t="s">
        <v>110</v>
      </c>
      <c r="D142" s="95"/>
      <c r="E142" s="113">
        <v>10</v>
      </c>
      <c r="F142" s="113" t="s">
        <v>86</v>
      </c>
      <c r="G142" s="114">
        <v>195</v>
      </c>
      <c r="H142" s="115">
        <f t="shared" si="3"/>
        <v>1950</v>
      </c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1"/>
      <c r="W142" s="1"/>
      <c r="X142" s="1"/>
    </row>
    <row r="143" spans="1:24" ht="15" x14ac:dyDescent="0.25">
      <c r="A143" s="43">
        <v>134</v>
      </c>
      <c r="B143" s="111"/>
      <c r="C143" s="112" t="s">
        <v>104</v>
      </c>
      <c r="D143" s="95"/>
      <c r="E143" s="113">
        <v>10</v>
      </c>
      <c r="F143" s="113" t="s">
        <v>95</v>
      </c>
      <c r="G143" s="114">
        <v>100</v>
      </c>
      <c r="H143" s="115">
        <f t="shared" si="3"/>
        <v>1000</v>
      </c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1"/>
      <c r="W143" s="1"/>
      <c r="X143" s="1"/>
    </row>
    <row r="144" spans="1:24" ht="15" x14ac:dyDescent="0.25">
      <c r="A144" s="43">
        <v>135</v>
      </c>
      <c r="B144" s="111"/>
      <c r="C144" s="112" t="s">
        <v>126</v>
      </c>
      <c r="D144" s="95"/>
      <c r="E144" s="113">
        <v>10</v>
      </c>
      <c r="F144" s="113" t="s">
        <v>95</v>
      </c>
      <c r="G144" s="114">
        <v>500</v>
      </c>
      <c r="H144" s="115">
        <f t="shared" si="3"/>
        <v>5000</v>
      </c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1"/>
      <c r="W144" s="1"/>
      <c r="X144" s="1"/>
    </row>
    <row r="145" spans="1:24" s="33" customFormat="1" ht="15" x14ac:dyDescent="0.25">
      <c r="A145" s="43">
        <v>136</v>
      </c>
      <c r="B145" s="124"/>
      <c r="C145" s="112" t="s">
        <v>127</v>
      </c>
      <c r="D145" s="97"/>
      <c r="E145" s="113">
        <v>10</v>
      </c>
      <c r="F145" s="113" t="s">
        <v>85</v>
      </c>
      <c r="G145" s="114">
        <v>35</v>
      </c>
      <c r="H145" s="115">
        <f t="shared" si="3"/>
        <v>350</v>
      </c>
      <c r="I145" s="127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</row>
    <row r="146" spans="1:24" ht="15" x14ac:dyDescent="0.25">
      <c r="A146" s="43">
        <v>137</v>
      </c>
      <c r="B146" s="111"/>
      <c r="C146" s="122" t="s">
        <v>458</v>
      </c>
      <c r="D146" s="95"/>
      <c r="E146" s="113">
        <v>9</v>
      </c>
      <c r="F146" s="113" t="s">
        <v>85</v>
      </c>
      <c r="G146" s="114">
        <v>60</v>
      </c>
      <c r="H146" s="115">
        <f t="shared" si="3"/>
        <v>540</v>
      </c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1"/>
      <c r="W146" s="1"/>
      <c r="X146" s="1"/>
    </row>
    <row r="147" spans="1:24" ht="15" x14ac:dyDescent="0.25">
      <c r="A147" s="43">
        <v>138</v>
      </c>
      <c r="B147" s="111"/>
      <c r="C147" s="122" t="s">
        <v>460</v>
      </c>
      <c r="D147" s="95"/>
      <c r="E147" s="113">
        <v>10</v>
      </c>
      <c r="F147" s="113">
        <v>11</v>
      </c>
      <c r="G147" s="114">
        <v>65</v>
      </c>
      <c r="H147" s="115">
        <f t="shared" si="3"/>
        <v>650</v>
      </c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1"/>
      <c r="W147" s="1"/>
      <c r="X147" s="1"/>
    </row>
    <row r="148" spans="1:24" ht="15" x14ac:dyDescent="0.25">
      <c r="A148" s="43">
        <v>139</v>
      </c>
      <c r="B148" s="111"/>
      <c r="C148" s="112" t="s">
        <v>129</v>
      </c>
      <c r="D148" s="95"/>
      <c r="E148" s="113">
        <v>10</v>
      </c>
      <c r="F148" s="118" t="s">
        <v>95</v>
      </c>
      <c r="G148" s="121">
        <v>670</v>
      </c>
      <c r="H148" s="115">
        <f t="shared" si="3"/>
        <v>6700</v>
      </c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1"/>
      <c r="W148" s="1"/>
      <c r="X148" s="1"/>
    </row>
    <row r="149" spans="1:24" ht="15" x14ac:dyDescent="0.25">
      <c r="A149" s="43">
        <v>140</v>
      </c>
      <c r="B149" s="111"/>
      <c r="C149" s="112" t="s">
        <v>130</v>
      </c>
      <c r="D149" s="95"/>
      <c r="E149" s="113">
        <v>10</v>
      </c>
      <c r="F149" s="118" t="s">
        <v>95</v>
      </c>
      <c r="G149" s="114">
        <v>690</v>
      </c>
      <c r="H149" s="115">
        <f t="shared" si="3"/>
        <v>6900</v>
      </c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1"/>
      <c r="W149" s="1"/>
      <c r="X149" s="1"/>
    </row>
    <row r="150" spans="1:24" ht="15" x14ac:dyDescent="0.25">
      <c r="A150" s="43">
        <v>141</v>
      </c>
      <c r="B150" s="111"/>
      <c r="C150" s="112" t="s">
        <v>131</v>
      </c>
      <c r="D150" s="95"/>
      <c r="E150" s="113">
        <v>10</v>
      </c>
      <c r="F150" s="113" t="s">
        <v>90</v>
      </c>
      <c r="G150" s="114">
        <v>200</v>
      </c>
      <c r="H150" s="115">
        <f t="shared" si="3"/>
        <v>2000</v>
      </c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1"/>
      <c r="W150" s="1"/>
      <c r="X150" s="1"/>
    </row>
    <row r="151" spans="1:24" ht="15" x14ac:dyDescent="0.25">
      <c r="A151" s="43">
        <v>142</v>
      </c>
      <c r="B151" s="111"/>
      <c r="C151" s="112" t="s">
        <v>132</v>
      </c>
      <c r="D151" s="95"/>
      <c r="E151" s="113">
        <v>10</v>
      </c>
      <c r="F151" s="113" t="s">
        <v>90</v>
      </c>
      <c r="G151" s="114">
        <v>215</v>
      </c>
      <c r="H151" s="115">
        <f t="shared" si="3"/>
        <v>2150</v>
      </c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1"/>
      <c r="W151" s="1"/>
      <c r="X151" s="1"/>
    </row>
    <row r="152" spans="1:24" ht="15" x14ac:dyDescent="0.25">
      <c r="A152" s="43">
        <v>143</v>
      </c>
      <c r="B152" s="111"/>
      <c r="C152" s="112" t="s">
        <v>133</v>
      </c>
      <c r="D152" s="95"/>
      <c r="E152" s="113">
        <v>10</v>
      </c>
      <c r="F152" s="113" t="s">
        <v>85</v>
      </c>
      <c r="G152" s="114">
        <v>25</v>
      </c>
      <c r="H152" s="115">
        <f t="shared" si="3"/>
        <v>250</v>
      </c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1"/>
      <c r="W152" s="1"/>
      <c r="X152" s="1"/>
    </row>
    <row r="153" spans="1:24" ht="15" x14ac:dyDescent="0.25">
      <c r="A153" s="43">
        <v>144</v>
      </c>
      <c r="B153" s="111"/>
      <c r="C153" s="117" t="s">
        <v>355</v>
      </c>
      <c r="D153" s="95"/>
      <c r="E153" s="113">
        <v>10</v>
      </c>
      <c r="F153" s="113" t="s">
        <v>85</v>
      </c>
      <c r="G153" s="114">
        <v>15</v>
      </c>
      <c r="H153" s="115">
        <f t="shared" si="3"/>
        <v>150</v>
      </c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1"/>
      <c r="W153" s="1"/>
      <c r="X153" s="1"/>
    </row>
    <row r="154" spans="1:24" ht="15" x14ac:dyDescent="0.25">
      <c r="A154" s="43">
        <v>145</v>
      </c>
      <c r="B154" s="111"/>
      <c r="C154" s="112" t="s">
        <v>394</v>
      </c>
      <c r="D154" s="95"/>
      <c r="E154" s="113">
        <v>10</v>
      </c>
      <c r="F154" s="116" t="s">
        <v>85</v>
      </c>
      <c r="G154" s="114">
        <v>85</v>
      </c>
      <c r="H154" s="115">
        <f t="shared" si="3"/>
        <v>850</v>
      </c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1"/>
      <c r="W154" s="1"/>
      <c r="X154" s="1"/>
    </row>
    <row r="155" spans="1:24" ht="15" x14ac:dyDescent="0.25">
      <c r="A155" s="43">
        <v>146</v>
      </c>
      <c r="B155" s="111"/>
      <c r="C155" s="112" t="s">
        <v>134</v>
      </c>
      <c r="D155" s="95"/>
      <c r="E155" s="113">
        <v>10</v>
      </c>
      <c r="F155" s="113" t="s">
        <v>85</v>
      </c>
      <c r="G155" s="115">
        <v>80</v>
      </c>
      <c r="H155" s="115">
        <f t="shared" si="3"/>
        <v>800</v>
      </c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1"/>
      <c r="W155" s="1"/>
      <c r="X155" s="1"/>
    </row>
    <row r="156" spans="1:24" ht="15" x14ac:dyDescent="0.25">
      <c r="A156" s="43">
        <v>147</v>
      </c>
      <c r="B156" s="111"/>
      <c r="C156" s="112" t="s">
        <v>135</v>
      </c>
      <c r="D156" s="95"/>
      <c r="E156" s="113">
        <v>10</v>
      </c>
      <c r="F156" s="113" t="s">
        <v>85</v>
      </c>
      <c r="G156" s="114">
        <v>190</v>
      </c>
      <c r="H156" s="115">
        <f t="shared" si="3"/>
        <v>1900</v>
      </c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1"/>
      <c r="W156" s="1"/>
      <c r="X156" s="1"/>
    </row>
    <row r="157" spans="1:24" ht="15" x14ac:dyDescent="0.25">
      <c r="A157" s="43">
        <v>148</v>
      </c>
      <c r="B157" s="111"/>
      <c r="C157" s="122" t="s">
        <v>395</v>
      </c>
      <c r="D157" s="95"/>
      <c r="E157" s="113">
        <v>10</v>
      </c>
      <c r="F157" s="113" t="s">
        <v>95</v>
      </c>
      <c r="G157" s="114">
        <v>185</v>
      </c>
      <c r="H157" s="115">
        <f t="shared" si="3"/>
        <v>1850</v>
      </c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1"/>
      <c r="W157" s="1"/>
      <c r="X157" s="1"/>
    </row>
    <row r="158" spans="1:24" ht="15" x14ac:dyDescent="0.25">
      <c r="A158" s="43">
        <v>149</v>
      </c>
      <c r="B158" s="111"/>
      <c r="C158" s="112" t="s">
        <v>248</v>
      </c>
      <c r="D158" s="95"/>
      <c r="E158" s="113">
        <v>50</v>
      </c>
      <c r="F158" s="113" t="s">
        <v>85</v>
      </c>
      <c r="G158" s="114">
        <v>180</v>
      </c>
      <c r="H158" s="115">
        <f t="shared" si="3"/>
        <v>9000</v>
      </c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1"/>
      <c r="W158" s="1"/>
      <c r="X158" s="1"/>
    </row>
    <row r="159" spans="1:24" ht="15" x14ac:dyDescent="0.25">
      <c r="A159" s="43">
        <v>150</v>
      </c>
      <c r="B159" s="111"/>
      <c r="C159" s="112" t="s">
        <v>150</v>
      </c>
      <c r="D159" s="95"/>
      <c r="E159" s="113">
        <v>20</v>
      </c>
      <c r="F159" s="113" t="s">
        <v>85</v>
      </c>
      <c r="G159" s="114">
        <v>550</v>
      </c>
      <c r="H159" s="115">
        <f t="shared" si="3"/>
        <v>11000</v>
      </c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1"/>
      <c r="W159" s="1"/>
      <c r="X159" s="1"/>
    </row>
    <row r="160" spans="1:24" ht="15" x14ac:dyDescent="0.25">
      <c r="A160" s="43">
        <v>151</v>
      </c>
      <c r="B160" s="111"/>
      <c r="C160" s="117" t="s">
        <v>312</v>
      </c>
      <c r="D160" s="95"/>
      <c r="E160" s="113">
        <v>5</v>
      </c>
      <c r="F160" s="113" t="s">
        <v>85</v>
      </c>
      <c r="G160" s="114">
        <v>199</v>
      </c>
      <c r="H160" s="115">
        <f t="shared" si="3"/>
        <v>995</v>
      </c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1"/>
      <c r="W160" s="1"/>
      <c r="X160" s="1"/>
    </row>
    <row r="161" spans="1:24" ht="15" x14ac:dyDescent="0.25">
      <c r="A161" s="43">
        <v>152</v>
      </c>
      <c r="B161" s="111"/>
      <c r="C161" s="112" t="s">
        <v>136</v>
      </c>
      <c r="D161" s="95"/>
      <c r="E161" s="113">
        <v>2</v>
      </c>
      <c r="F161" s="113" t="s">
        <v>85</v>
      </c>
      <c r="G161" s="114">
        <v>2500</v>
      </c>
      <c r="H161" s="115">
        <f t="shared" si="3"/>
        <v>5000</v>
      </c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1"/>
      <c r="W161" s="1"/>
      <c r="X161" s="1"/>
    </row>
    <row r="162" spans="1:24" ht="15" x14ac:dyDescent="0.25">
      <c r="A162" s="43">
        <v>153</v>
      </c>
      <c r="B162" s="111"/>
      <c r="C162" s="112" t="s">
        <v>107</v>
      </c>
      <c r="D162" s="95"/>
      <c r="E162" s="113">
        <v>5</v>
      </c>
      <c r="F162" s="113" t="s">
        <v>108</v>
      </c>
      <c r="G162" s="114">
        <v>520</v>
      </c>
      <c r="H162" s="115">
        <f t="shared" si="3"/>
        <v>2600</v>
      </c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1"/>
      <c r="W162" s="1"/>
      <c r="X162" s="1"/>
    </row>
    <row r="163" spans="1:24" ht="15" x14ac:dyDescent="0.25">
      <c r="A163" s="43">
        <v>154</v>
      </c>
      <c r="B163" s="111"/>
      <c r="C163" s="112" t="s">
        <v>398</v>
      </c>
      <c r="D163" s="95"/>
      <c r="E163" s="113">
        <v>15</v>
      </c>
      <c r="F163" s="113" t="s">
        <v>95</v>
      </c>
      <c r="G163" s="114">
        <v>290</v>
      </c>
      <c r="H163" s="115">
        <f t="shared" si="3"/>
        <v>4350</v>
      </c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1"/>
      <c r="W163" s="1"/>
      <c r="X163" s="1"/>
    </row>
    <row r="164" spans="1:24" ht="15" x14ac:dyDescent="0.25">
      <c r="A164" s="43">
        <v>155</v>
      </c>
      <c r="B164" s="111"/>
      <c r="C164" s="112" t="s">
        <v>399</v>
      </c>
      <c r="D164" s="95"/>
      <c r="E164" s="113">
        <v>15</v>
      </c>
      <c r="F164" s="113" t="s">
        <v>95</v>
      </c>
      <c r="G164" s="114">
        <v>285</v>
      </c>
      <c r="H164" s="115">
        <f t="shared" si="3"/>
        <v>4275</v>
      </c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1"/>
      <c r="W164" s="1"/>
      <c r="X164" s="1"/>
    </row>
    <row r="165" spans="1:24" ht="15" x14ac:dyDescent="0.25">
      <c r="A165" s="43">
        <v>156</v>
      </c>
      <c r="B165" s="111"/>
      <c r="C165" s="112" t="s">
        <v>243</v>
      </c>
      <c r="D165" s="95"/>
      <c r="E165" s="113">
        <v>30</v>
      </c>
      <c r="F165" s="113" t="s">
        <v>85</v>
      </c>
      <c r="G165" s="114">
        <v>500</v>
      </c>
      <c r="H165" s="115">
        <f t="shared" si="3"/>
        <v>15000</v>
      </c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1"/>
      <c r="W165" s="1"/>
      <c r="X165" s="1"/>
    </row>
    <row r="166" spans="1:24" ht="15" x14ac:dyDescent="0.25">
      <c r="A166" s="43">
        <v>157</v>
      </c>
      <c r="B166" s="111"/>
      <c r="C166" s="112" t="s">
        <v>249</v>
      </c>
      <c r="D166" s="95"/>
      <c r="E166" s="113">
        <v>175</v>
      </c>
      <c r="F166" s="113" t="s">
        <v>89</v>
      </c>
      <c r="G166" s="114">
        <v>150</v>
      </c>
      <c r="H166" s="115">
        <f t="shared" si="3"/>
        <v>26250</v>
      </c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1"/>
      <c r="W166" s="1"/>
      <c r="X166" s="1"/>
    </row>
    <row r="167" spans="1:24" ht="15" x14ac:dyDescent="0.25">
      <c r="A167" s="43">
        <v>158</v>
      </c>
      <c r="B167" s="111"/>
      <c r="C167" s="112" t="s">
        <v>250</v>
      </c>
      <c r="D167" s="95"/>
      <c r="E167" s="113">
        <v>175</v>
      </c>
      <c r="F167" s="113" t="s">
        <v>89</v>
      </c>
      <c r="G167" s="114">
        <v>120</v>
      </c>
      <c r="H167" s="115">
        <f t="shared" si="3"/>
        <v>21000</v>
      </c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1"/>
      <c r="W167" s="1"/>
      <c r="X167" s="1"/>
    </row>
    <row r="168" spans="1:24" ht="15" x14ac:dyDescent="0.25">
      <c r="A168" s="43">
        <v>159</v>
      </c>
      <c r="B168" s="111"/>
      <c r="C168" s="112" t="s">
        <v>251</v>
      </c>
      <c r="D168" s="95"/>
      <c r="E168" s="113">
        <v>175</v>
      </c>
      <c r="F168" s="113" t="s">
        <v>89</v>
      </c>
      <c r="G168" s="114">
        <v>180</v>
      </c>
      <c r="H168" s="115">
        <f t="shared" si="3"/>
        <v>31500</v>
      </c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1"/>
      <c r="W168" s="1"/>
      <c r="X168" s="1"/>
    </row>
    <row r="169" spans="1:24" ht="15" x14ac:dyDescent="0.25">
      <c r="A169" s="43">
        <v>160</v>
      </c>
      <c r="B169" s="111"/>
      <c r="C169" s="112" t="s">
        <v>250</v>
      </c>
      <c r="D169" s="95"/>
      <c r="E169" s="113">
        <v>175</v>
      </c>
      <c r="F169" s="113" t="s">
        <v>89</v>
      </c>
      <c r="G169" s="114">
        <v>120</v>
      </c>
      <c r="H169" s="115">
        <f t="shared" si="3"/>
        <v>21000</v>
      </c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1"/>
      <c r="W169" s="1"/>
      <c r="X169" s="1"/>
    </row>
    <row r="170" spans="1:24" ht="15" x14ac:dyDescent="0.25">
      <c r="A170" s="43">
        <v>161</v>
      </c>
      <c r="B170" s="111"/>
      <c r="C170" s="112" t="s">
        <v>252</v>
      </c>
      <c r="D170" s="95"/>
      <c r="E170" s="113">
        <v>175</v>
      </c>
      <c r="F170" s="113" t="s">
        <v>89</v>
      </c>
      <c r="G170" s="114">
        <v>180</v>
      </c>
      <c r="H170" s="115">
        <f t="shared" si="3"/>
        <v>31500</v>
      </c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1"/>
      <c r="W170" s="1"/>
      <c r="X170" s="1"/>
    </row>
    <row r="171" spans="1:24" s="35" customFormat="1" ht="30" x14ac:dyDescent="0.25">
      <c r="A171" s="43">
        <v>162</v>
      </c>
      <c r="B171" s="107" t="s">
        <v>23</v>
      </c>
      <c r="C171" s="107" t="s">
        <v>26</v>
      </c>
      <c r="D171" s="108" t="s">
        <v>21</v>
      </c>
      <c r="E171" s="128"/>
      <c r="F171" s="108"/>
      <c r="G171" s="109"/>
      <c r="H171" s="110">
        <f>SUM(H172:H219)</f>
        <v>241824</v>
      </c>
      <c r="I171" s="108" t="s">
        <v>22</v>
      </c>
      <c r="J171" s="94"/>
      <c r="K171" s="94"/>
      <c r="L171" s="94"/>
      <c r="M171" s="94"/>
      <c r="N171" s="94"/>
      <c r="O171" s="94"/>
      <c r="P171" s="94"/>
      <c r="Q171" s="94">
        <v>1</v>
      </c>
      <c r="R171" s="94"/>
      <c r="S171" s="94"/>
      <c r="T171" s="94"/>
      <c r="U171" s="94"/>
      <c r="V171" s="50"/>
      <c r="W171" s="50"/>
      <c r="X171" s="50"/>
    </row>
    <row r="172" spans="1:24" ht="15" x14ac:dyDescent="0.25">
      <c r="A172" s="43">
        <v>163</v>
      </c>
      <c r="B172" s="111"/>
      <c r="C172" s="120" t="s">
        <v>123</v>
      </c>
      <c r="D172" s="120"/>
      <c r="E172" s="113">
        <v>10</v>
      </c>
      <c r="F172" s="116" t="s">
        <v>91</v>
      </c>
      <c r="G172" s="121">
        <v>280</v>
      </c>
      <c r="H172" s="115">
        <f>E172*G172</f>
        <v>2800</v>
      </c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1"/>
      <c r="W172" s="1"/>
      <c r="X172" s="1"/>
    </row>
    <row r="173" spans="1:24" ht="15" x14ac:dyDescent="0.25">
      <c r="A173" s="43">
        <v>164</v>
      </c>
      <c r="B173" s="111"/>
      <c r="C173" s="112" t="s">
        <v>128</v>
      </c>
      <c r="D173" s="112"/>
      <c r="E173" s="113">
        <v>10</v>
      </c>
      <c r="F173" s="113" t="s">
        <v>91</v>
      </c>
      <c r="G173" s="121">
        <v>300</v>
      </c>
      <c r="H173" s="115">
        <f t="shared" ref="H173:H219" si="4">E173*G173</f>
        <v>3000</v>
      </c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1"/>
      <c r="W173" s="1"/>
      <c r="X173" s="1"/>
    </row>
    <row r="174" spans="1:24" ht="15" x14ac:dyDescent="0.25">
      <c r="A174" s="43">
        <v>165</v>
      </c>
      <c r="B174" s="111"/>
      <c r="C174" s="112" t="s">
        <v>98</v>
      </c>
      <c r="D174" s="112"/>
      <c r="E174" s="113">
        <v>9</v>
      </c>
      <c r="F174" s="113" t="s">
        <v>85</v>
      </c>
      <c r="G174" s="119">
        <v>53</v>
      </c>
      <c r="H174" s="115">
        <f t="shared" si="4"/>
        <v>477</v>
      </c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1"/>
      <c r="W174" s="1"/>
      <c r="X174" s="1"/>
    </row>
    <row r="175" spans="1:24" ht="15" x14ac:dyDescent="0.25">
      <c r="A175" s="43">
        <v>166</v>
      </c>
      <c r="B175" s="111"/>
      <c r="C175" s="112" t="s">
        <v>106</v>
      </c>
      <c r="D175" s="112"/>
      <c r="E175" s="113">
        <v>10</v>
      </c>
      <c r="F175" s="113" t="s">
        <v>95</v>
      </c>
      <c r="G175" s="114">
        <v>95</v>
      </c>
      <c r="H175" s="115">
        <f t="shared" si="4"/>
        <v>950</v>
      </c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1"/>
      <c r="W175" s="1"/>
      <c r="X175" s="1"/>
    </row>
    <row r="176" spans="1:24" ht="15" x14ac:dyDescent="0.25">
      <c r="A176" s="43">
        <v>167</v>
      </c>
      <c r="B176" s="111"/>
      <c r="C176" s="112" t="s">
        <v>102</v>
      </c>
      <c r="D176" s="112"/>
      <c r="E176" s="113">
        <v>10</v>
      </c>
      <c r="F176" s="113" t="s">
        <v>85</v>
      </c>
      <c r="G176" s="114">
        <v>25</v>
      </c>
      <c r="H176" s="115">
        <f t="shared" si="4"/>
        <v>250</v>
      </c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1"/>
      <c r="W176" s="1"/>
      <c r="X176" s="1"/>
    </row>
    <row r="177" spans="1:24" ht="15" x14ac:dyDescent="0.25">
      <c r="A177" s="43">
        <v>168</v>
      </c>
      <c r="B177" s="111"/>
      <c r="C177" s="112" t="s">
        <v>120</v>
      </c>
      <c r="D177" s="112"/>
      <c r="E177" s="113">
        <v>10</v>
      </c>
      <c r="F177" s="113" t="s">
        <v>85</v>
      </c>
      <c r="G177" s="114">
        <v>53</v>
      </c>
      <c r="H177" s="115">
        <f t="shared" si="4"/>
        <v>530</v>
      </c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1"/>
      <c r="W177" s="1"/>
      <c r="X177" s="1"/>
    </row>
    <row r="178" spans="1:24" s="33" customFormat="1" ht="15" x14ac:dyDescent="0.25">
      <c r="A178" s="43">
        <v>169</v>
      </c>
      <c r="B178" s="124"/>
      <c r="C178" s="112" t="s">
        <v>98</v>
      </c>
      <c r="D178" s="112"/>
      <c r="E178" s="113">
        <v>10</v>
      </c>
      <c r="F178" s="113" t="s">
        <v>85</v>
      </c>
      <c r="G178" s="114">
        <v>53</v>
      </c>
      <c r="H178" s="115">
        <f t="shared" si="4"/>
        <v>530</v>
      </c>
      <c r="I178" s="127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</row>
    <row r="179" spans="1:24" ht="15" x14ac:dyDescent="0.25">
      <c r="A179" s="43">
        <v>170</v>
      </c>
      <c r="B179" s="111"/>
      <c r="C179" s="112" t="s">
        <v>115</v>
      </c>
      <c r="D179" s="112"/>
      <c r="E179" s="113">
        <v>10</v>
      </c>
      <c r="F179" s="116" t="s">
        <v>85</v>
      </c>
      <c r="G179" s="114">
        <v>35</v>
      </c>
      <c r="H179" s="115">
        <f t="shared" si="4"/>
        <v>350</v>
      </c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1"/>
      <c r="W179" s="1"/>
      <c r="X179" s="1"/>
    </row>
    <row r="180" spans="1:24" ht="15" x14ac:dyDescent="0.25">
      <c r="A180" s="43">
        <v>171</v>
      </c>
      <c r="B180" s="111"/>
      <c r="C180" s="112" t="s">
        <v>116</v>
      </c>
      <c r="D180" s="112"/>
      <c r="E180" s="113">
        <v>10</v>
      </c>
      <c r="F180" s="113" t="s">
        <v>85</v>
      </c>
      <c r="G180" s="114">
        <v>54</v>
      </c>
      <c r="H180" s="115">
        <f t="shared" si="4"/>
        <v>540</v>
      </c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1"/>
      <c r="W180" s="1"/>
      <c r="X180" s="1"/>
    </row>
    <row r="181" spans="1:24" ht="15" x14ac:dyDescent="0.25">
      <c r="A181" s="43">
        <v>172</v>
      </c>
      <c r="B181" s="111"/>
      <c r="C181" s="112" t="s">
        <v>111</v>
      </c>
      <c r="D181" s="112"/>
      <c r="E181" s="113">
        <v>11</v>
      </c>
      <c r="F181" s="113" t="s">
        <v>85</v>
      </c>
      <c r="G181" s="114">
        <v>62</v>
      </c>
      <c r="H181" s="115">
        <f t="shared" si="4"/>
        <v>682</v>
      </c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1"/>
      <c r="W181" s="1"/>
      <c r="X181" s="1"/>
    </row>
    <row r="182" spans="1:24" ht="15" x14ac:dyDescent="0.25">
      <c r="A182" s="43">
        <v>173</v>
      </c>
      <c r="B182" s="111"/>
      <c r="C182" s="112" t="s">
        <v>93</v>
      </c>
      <c r="D182" s="112"/>
      <c r="E182" s="113">
        <v>10</v>
      </c>
      <c r="F182" s="113" t="s">
        <v>85</v>
      </c>
      <c r="G182" s="114">
        <v>35</v>
      </c>
      <c r="H182" s="115">
        <f t="shared" si="4"/>
        <v>350</v>
      </c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1"/>
      <c r="W182" s="1"/>
      <c r="X182" s="1"/>
    </row>
    <row r="183" spans="1:24" ht="15" x14ac:dyDescent="0.25">
      <c r="A183" s="43">
        <v>174</v>
      </c>
      <c r="B183" s="111"/>
      <c r="C183" s="112" t="s">
        <v>121</v>
      </c>
      <c r="D183" s="112"/>
      <c r="E183" s="113">
        <v>10</v>
      </c>
      <c r="F183" s="113" t="s">
        <v>112</v>
      </c>
      <c r="G183" s="114">
        <v>56</v>
      </c>
      <c r="H183" s="115">
        <f t="shared" si="4"/>
        <v>560</v>
      </c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1"/>
      <c r="W183" s="1"/>
      <c r="X183" s="1"/>
    </row>
    <row r="184" spans="1:24" ht="15" x14ac:dyDescent="0.25">
      <c r="A184" s="43">
        <v>175</v>
      </c>
      <c r="B184" s="111"/>
      <c r="C184" s="112" t="s">
        <v>122</v>
      </c>
      <c r="D184" s="112"/>
      <c r="E184" s="113">
        <v>10</v>
      </c>
      <c r="F184" s="113" t="s">
        <v>95</v>
      </c>
      <c r="G184" s="114">
        <v>65</v>
      </c>
      <c r="H184" s="115">
        <f t="shared" si="4"/>
        <v>650</v>
      </c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1"/>
      <c r="W184" s="1"/>
      <c r="X184" s="1"/>
    </row>
    <row r="185" spans="1:24" ht="15" x14ac:dyDescent="0.25">
      <c r="A185" s="43">
        <v>176</v>
      </c>
      <c r="B185" s="111"/>
      <c r="C185" s="123" t="s">
        <v>296</v>
      </c>
      <c r="D185" s="123"/>
      <c r="E185" s="113">
        <v>10</v>
      </c>
      <c r="F185" s="113" t="s">
        <v>86</v>
      </c>
      <c r="G185" s="114">
        <v>135</v>
      </c>
      <c r="H185" s="115">
        <f t="shared" si="4"/>
        <v>1350</v>
      </c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1"/>
      <c r="W185" s="1"/>
      <c r="X185" s="1"/>
    </row>
    <row r="186" spans="1:24" ht="15" x14ac:dyDescent="0.25">
      <c r="A186" s="43">
        <v>177</v>
      </c>
      <c r="B186" s="111"/>
      <c r="C186" s="112" t="s">
        <v>137</v>
      </c>
      <c r="D186" s="112"/>
      <c r="E186" s="113">
        <v>8</v>
      </c>
      <c r="F186" s="113" t="s">
        <v>85</v>
      </c>
      <c r="G186" s="114">
        <v>350</v>
      </c>
      <c r="H186" s="115">
        <f t="shared" si="4"/>
        <v>2800</v>
      </c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1"/>
      <c r="W186" s="1"/>
      <c r="X186" s="1"/>
    </row>
    <row r="187" spans="1:24" ht="15" x14ac:dyDescent="0.25">
      <c r="A187" s="43">
        <v>178</v>
      </c>
      <c r="B187" s="111"/>
      <c r="C187" s="112" t="s">
        <v>138</v>
      </c>
      <c r="D187" s="112"/>
      <c r="E187" s="113">
        <v>10</v>
      </c>
      <c r="F187" s="118" t="s">
        <v>95</v>
      </c>
      <c r="G187" s="114">
        <v>22</v>
      </c>
      <c r="H187" s="115">
        <f t="shared" si="4"/>
        <v>220</v>
      </c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1"/>
      <c r="W187" s="1"/>
      <c r="X187" s="1"/>
    </row>
    <row r="188" spans="1:24" ht="15" x14ac:dyDescent="0.25">
      <c r="A188" s="43">
        <v>179</v>
      </c>
      <c r="B188" s="111"/>
      <c r="C188" s="112" t="s">
        <v>119</v>
      </c>
      <c r="D188" s="112"/>
      <c r="E188" s="113">
        <v>10</v>
      </c>
      <c r="F188" s="113" t="s">
        <v>85</v>
      </c>
      <c r="G188" s="114">
        <v>35</v>
      </c>
      <c r="H188" s="115">
        <f t="shared" si="4"/>
        <v>350</v>
      </c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1"/>
      <c r="W188" s="1"/>
      <c r="X188" s="1"/>
    </row>
    <row r="189" spans="1:24" ht="15" x14ac:dyDescent="0.25">
      <c r="A189" s="43">
        <v>180</v>
      </c>
      <c r="B189" s="111"/>
      <c r="C189" s="112" t="s">
        <v>139</v>
      </c>
      <c r="D189" s="112"/>
      <c r="E189" s="113">
        <v>10</v>
      </c>
      <c r="F189" s="113" t="s">
        <v>85</v>
      </c>
      <c r="G189" s="114">
        <v>359</v>
      </c>
      <c r="H189" s="115">
        <f t="shared" si="4"/>
        <v>3590</v>
      </c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1"/>
      <c r="W189" s="1"/>
      <c r="X189" s="1"/>
    </row>
    <row r="190" spans="1:24" ht="15" x14ac:dyDescent="0.25">
      <c r="A190" s="43">
        <v>181</v>
      </c>
      <c r="B190" s="111"/>
      <c r="C190" s="112" t="s">
        <v>140</v>
      </c>
      <c r="D190" s="112"/>
      <c r="E190" s="113">
        <v>10</v>
      </c>
      <c r="F190" s="113" t="s">
        <v>85</v>
      </c>
      <c r="G190" s="114">
        <v>250</v>
      </c>
      <c r="H190" s="115">
        <f t="shared" si="4"/>
        <v>2500</v>
      </c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1"/>
      <c r="W190" s="1"/>
      <c r="X190" s="1"/>
    </row>
    <row r="191" spans="1:24" ht="15" x14ac:dyDescent="0.25">
      <c r="A191" s="43">
        <v>182</v>
      </c>
      <c r="B191" s="111"/>
      <c r="C191" s="112" t="s">
        <v>110</v>
      </c>
      <c r="D191" s="112"/>
      <c r="E191" s="113">
        <v>10</v>
      </c>
      <c r="F191" s="113" t="s">
        <v>86</v>
      </c>
      <c r="G191" s="114">
        <v>195</v>
      </c>
      <c r="H191" s="115">
        <f t="shared" si="4"/>
        <v>1950</v>
      </c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1"/>
      <c r="W191" s="1"/>
      <c r="X191" s="1"/>
    </row>
    <row r="192" spans="1:24" ht="15" x14ac:dyDescent="0.25">
      <c r="A192" s="43">
        <v>183</v>
      </c>
      <c r="B192" s="111"/>
      <c r="C192" s="112" t="s">
        <v>104</v>
      </c>
      <c r="D192" s="112"/>
      <c r="E192" s="113">
        <v>10</v>
      </c>
      <c r="F192" s="113" t="s">
        <v>95</v>
      </c>
      <c r="G192" s="114">
        <v>100</v>
      </c>
      <c r="H192" s="115">
        <f t="shared" si="4"/>
        <v>1000</v>
      </c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1"/>
      <c r="W192" s="1"/>
      <c r="X192" s="1"/>
    </row>
    <row r="193" spans="1:24" ht="15" x14ac:dyDescent="0.25">
      <c r="A193" s="43">
        <v>184</v>
      </c>
      <c r="B193" s="111"/>
      <c r="C193" s="112" t="s">
        <v>126</v>
      </c>
      <c r="D193" s="112"/>
      <c r="E193" s="113">
        <v>14</v>
      </c>
      <c r="F193" s="113" t="s">
        <v>95</v>
      </c>
      <c r="G193" s="114">
        <v>500</v>
      </c>
      <c r="H193" s="115">
        <f t="shared" si="4"/>
        <v>7000</v>
      </c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1"/>
      <c r="W193" s="1"/>
      <c r="X193" s="1"/>
    </row>
    <row r="194" spans="1:24" ht="15" x14ac:dyDescent="0.25">
      <c r="A194" s="43">
        <v>185</v>
      </c>
      <c r="B194" s="111"/>
      <c r="C194" s="112" t="s">
        <v>127</v>
      </c>
      <c r="D194" s="112"/>
      <c r="E194" s="113">
        <v>10</v>
      </c>
      <c r="F194" s="113" t="s">
        <v>85</v>
      </c>
      <c r="G194" s="114">
        <v>35</v>
      </c>
      <c r="H194" s="115">
        <f t="shared" si="4"/>
        <v>350</v>
      </c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1"/>
      <c r="W194" s="1"/>
      <c r="X194" s="1"/>
    </row>
    <row r="195" spans="1:24" ht="15" x14ac:dyDescent="0.25">
      <c r="A195" s="43">
        <v>186</v>
      </c>
      <c r="B195" s="111"/>
      <c r="C195" s="122" t="s">
        <v>458</v>
      </c>
      <c r="D195" s="112"/>
      <c r="E195" s="113">
        <v>10</v>
      </c>
      <c r="F195" s="113" t="s">
        <v>85</v>
      </c>
      <c r="G195" s="114">
        <v>60</v>
      </c>
      <c r="H195" s="115">
        <f t="shared" si="4"/>
        <v>600</v>
      </c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1"/>
      <c r="W195" s="1"/>
      <c r="X195" s="1"/>
    </row>
    <row r="196" spans="1:24" ht="15" x14ac:dyDescent="0.25">
      <c r="A196" s="43">
        <v>187</v>
      </c>
      <c r="B196" s="111"/>
      <c r="C196" s="122" t="s">
        <v>460</v>
      </c>
      <c r="D196" s="122"/>
      <c r="E196" s="113">
        <v>10</v>
      </c>
      <c r="F196" s="113" t="s">
        <v>85</v>
      </c>
      <c r="G196" s="114">
        <v>65</v>
      </c>
      <c r="H196" s="115">
        <f t="shared" si="4"/>
        <v>650</v>
      </c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1"/>
      <c r="W196" s="1"/>
      <c r="X196" s="1"/>
    </row>
    <row r="197" spans="1:24" ht="15" x14ac:dyDescent="0.25">
      <c r="A197" s="43">
        <v>188</v>
      </c>
      <c r="B197" s="111"/>
      <c r="C197" s="112" t="s">
        <v>129</v>
      </c>
      <c r="D197" s="112"/>
      <c r="E197" s="113">
        <v>10</v>
      </c>
      <c r="F197" s="118" t="s">
        <v>95</v>
      </c>
      <c r="G197" s="121">
        <v>670</v>
      </c>
      <c r="H197" s="115">
        <f t="shared" si="4"/>
        <v>6700</v>
      </c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1"/>
      <c r="W197" s="1"/>
      <c r="X197" s="1"/>
    </row>
    <row r="198" spans="1:24" ht="15" x14ac:dyDescent="0.25">
      <c r="A198" s="43">
        <v>189</v>
      </c>
      <c r="B198" s="111"/>
      <c r="C198" s="112" t="s">
        <v>130</v>
      </c>
      <c r="D198" s="112"/>
      <c r="E198" s="113">
        <v>10</v>
      </c>
      <c r="F198" s="118" t="s">
        <v>95</v>
      </c>
      <c r="G198" s="114">
        <v>690</v>
      </c>
      <c r="H198" s="115">
        <f t="shared" si="4"/>
        <v>6900</v>
      </c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1"/>
      <c r="W198" s="1"/>
      <c r="X198" s="1"/>
    </row>
    <row r="199" spans="1:24" ht="15" x14ac:dyDescent="0.25">
      <c r="A199" s="43">
        <v>190</v>
      </c>
      <c r="B199" s="111"/>
      <c r="C199" s="112" t="s">
        <v>131</v>
      </c>
      <c r="D199" s="112"/>
      <c r="E199" s="113">
        <v>10</v>
      </c>
      <c r="F199" s="113" t="s">
        <v>90</v>
      </c>
      <c r="G199" s="114">
        <v>200</v>
      </c>
      <c r="H199" s="115">
        <f t="shared" si="4"/>
        <v>2000</v>
      </c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1"/>
      <c r="W199" s="1"/>
      <c r="X199" s="1"/>
    </row>
    <row r="200" spans="1:24" ht="15" x14ac:dyDescent="0.25">
      <c r="A200" s="43">
        <v>191</v>
      </c>
      <c r="B200" s="111"/>
      <c r="C200" s="112" t="s">
        <v>132</v>
      </c>
      <c r="D200" s="112"/>
      <c r="E200" s="113">
        <v>10</v>
      </c>
      <c r="F200" s="113" t="s">
        <v>90</v>
      </c>
      <c r="G200" s="114">
        <v>215</v>
      </c>
      <c r="H200" s="115">
        <f t="shared" si="4"/>
        <v>2150</v>
      </c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1"/>
      <c r="W200" s="1"/>
      <c r="X200" s="1"/>
    </row>
    <row r="201" spans="1:24" ht="15" x14ac:dyDescent="0.25">
      <c r="A201" s="43">
        <v>192</v>
      </c>
      <c r="B201" s="111"/>
      <c r="C201" s="112" t="s">
        <v>133</v>
      </c>
      <c r="D201" s="112"/>
      <c r="E201" s="113">
        <v>10</v>
      </c>
      <c r="F201" s="113" t="s">
        <v>85</v>
      </c>
      <c r="G201" s="114">
        <v>25</v>
      </c>
      <c r="H201" s="115">
        <f t="shared" si="4"/>
        <v>250</v>
      </c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1"/>
      <c r="W201" s="1"/>
      <c r="X201" s="1"/>
    </row>
    <row r="202" spans="1:24" ht="15" x14ac:dyDescent="0.25">
      <c r="A202" s="43">
        <v>193</v>
      </c>
      <c r="B202" s="111"/>
      <c r="C202" s="117" t="s">
        <v>355</v>
      </c>
      <c r="D202" s="117"/>
      <c r="E202" s="113">
        <v>10</v>
      </c>
      <c r="F202" s="113" t="s">
        <v>85</v>
      </c>
      <c r="G202" s="114">
        <v>15</v>
      </c>
      <c r="H202" s="115">
        <f t="shared" si="4"/>
        <v>150</v>
      </c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1"/>
      <c r="W202" s="1"/>
      <c r="X202" s="1"/>
    </row>
    <row r="203" spans="1:24" ht="15" x14ac:dyDescent="0.25">
      <c r="A203" s="43">
        <v>194</v>
      </c>
      <c r="B203" s="111"/>
      <c r="C203" s="112" t="s">
        <v>394</v>
      </c>
      <c r="D203" s="112"/>
      <c r="E203" s="113">
        <v>10</v>
      </c>
      <c r="F203" s="116" t="s">
        <v>85</v>
      </c>
      <c r="G203" s="114">
        <v>85</v>
      </c>
      <c r="H203" s="115">
        <f t="shared" si="4"/>
        <v>850</v>
      </c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1"/>
      <c r="W203" s="1"/>
      <c r="X203" s="1"/>
    </row>
    <row r="204" spans="1:24" ht="15" x14ac:dyDescent="0.25">
      <c r="A204" s="43">
        <v>195</v>
      </c>
      <c r="B204" s="111"/>
      <c r="C204" s="112" t="s">
        <v>134</v>
      </c>
      <c r="D204" s="112"/>
      <c r="E204" s="113">
        <v>10</v>
      </c>
      <c r="F204" s="113" t="s">
        <v>85</v>
      </c>
      <c r="G204" s="115">
        <v>80</v>
      </c>
      <c r="H204" s="115">
        <f t="shared" si="4"/>
        <v>800</v>
      </c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1"/>
      <c r="W204" s="1"/>
      <c r="X204" s="1"/>
    </row>
    <row r="205" spans="1:24" ht="15" x14ac:dyDescent="0.25">
      <c r="A205" s="43">
        <v>196</v>
      </c>
      <c r="B205" s="111"/>
      <c r="C205" s="112" t="s">
        <v>135</v>
      </c>
      <c r="D205" s="112"/>
      <c r="E205" s="113">
        <v>10</v>
      </c>
      <c r="F205" s="113" t="s">
        <v>85</v>
      </c>
      <c r="G205" s="114">
        <v>190</v>
      </c>
      <c r="H205" s="115">
        <f t="shared" si="4"/>
        <v>1900</v>
      </c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1"/>
      <c r="W205" s="1"/>
      <c r="X205" s="1"/>
    </row>
    <row r="206" spans="1:24" ht="15" x14ac:dyDescent="0.25">
      <c r="A206" s="43">
        <v>197</v>
      </c>
      <c r="B206" s="111"/>
      <c r="C206" s="122" t="s">
        <v>395</v>
      </c>
      <c r="D206" s="122"/>
      <c r="E206" s="113">
        <v>10</v>
      </c>
      <c r="F206" s="113" t="s">
        <v>95</v>
      </c>
      <c r="G206" s="114">
        <v>185</v>
      </c>
      <c r="H206" s="115">
        <f t="shared" si="4"/>
        <v>1850</v>
      </c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1"/>
      <c r="W206" s="1"/>
      <c r="X206" s="1"/>
    </row>
    <row r="207" spans="1:24" ht="15" x14ac:dyDescent="0.25">
      <c r="A207" s="43">
        <v>198</v>
      </c>
      <c r="B207" s="111"/>
      <c r="C207" s="112" t="s">
        <v>248</v>
      </c>
      <c r="D207" s="112"/>
      <c r="E207" s="113">
        <v>50</v>
      </c>
      <c r="F207" s="113" t="s">
        <v>85</v>
      </c>
      <c r="G207" s="114">
        <v>180</v>
      </c>
      <c r="H207" s="115">
        <f t="shared" si="4"/>
        <v>9000</v>
      </c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1"/>
      <c r="W207" s="1"/>
      <c r="X207" s="1"/>
    </row>
    <row r="208" spans="1:24" ht="15" x14ac:dyDescent="0.25">
      <c r="A208" s="43">
        <v>199</v>
      </c>
      <c r="B208" s="111"/>
      <c r="C208" s="112" t="s">
        <v>150</v>
      </c>
      <c r="D208" s="112"/>
      <c r="E208" s="113">
        <v>20</v>
      </c>
      <c r="F208" s="113" t="s">
        <v>85</v>
      </c>
      <c r="G208" s="114">
        <v>550</v>
      </c>
      <c r="H208" s="115">
        <f t="shared" si="4"/>
        <v>11000</v>
      </c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1"/>
      <c r="W208" s="1"/>
      <c r="X208" s="1"/>
    </row>
    <row r="209" spans="1:25" ht="15" x14ac:dyDescent="0.25">
      <c r="A209" s="43">
        <v>200</v>
      </c>
      <c r="B209" s="111"/>
      <c r="C209" s="117" t="s">
        <v>312</v>
      </c>
      <c r="D209" s="117"/>
      <c r="E209" s="113">
        <v>5</v>
      </c>
      <c r="F209" s="113" t="s">
        <v>85</v>
      </c>
      <c r="G209" s="114">
        <v>199</v>
      </c>
      <c r="H209" s="115">
        <f t="shared" si="4"/>
        <v>995</v>
      </c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1"/>
      <c r="W209" s="1"/>
      <c r="X209" s="1"/>
    </row>
    <row r="210" spans="1:25" ht="15" x14ac:dyDescent="0.25">
      <c r="A210" s="43">
        <v>201</v>
      </c>
      <c r="B210" s="111"/>
      <c r="C210" s="112" t="s">
        <v>136</v>
      </c>
      <c r="D210" s="112"/>
      <c r="E210" s="113">
        <v>3</v>
      </c>
      <c r="F210" s="113" t="s">
        <v>85</v>
      </c>
      <c r="G210" s="114">
        <v>2500</v>
      </c>
      <c r="H210" s="115">
        <f t="shared" si="4"/>
        <v>7500</v>
      </c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1"/>
      <c r="W210" s="1"/>
      <c r="X210" s="1"/>
    </row>
    <row r="211" spans="1:25" ht="15" x14ac:dyDescent="0.25">
      <c r="A211" s="43">
        <v>202</v>
      </c>
      <c r="B211" s="111"/>
      <c r="C211" s="112" t="s">
        <v>107</v>
      </c>
      <c r="D211" s="112"/>
      <c r="E211" s="113">
        <v>5</v>
      </c>
      <c r="F211" s="113" t="s">
        <v>108</v>
      </c>
      <c r="G211" s="114">
        <v>520</v>
      </c>
      <c r="H211" s="115">
        <f t="shared" si="4"/>
        <v>2600</v>
      </c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1"/>
      <c r="W211" s="1"/>
      <c r="X211" s="1"/>
    </row>
    <row r="212" spans="1:25" ht="15" x14ac:dyDescent="0.25">
      <c r="A212" s="43">
        <v>203</v>
      </c>
      <c r="B212" s="111"/>
      <c r="C212" s="112" t="s">
        <v>398</v>
      </c>
      <c r="D212" s="112"/>
      <c r="E212" s="113">
        <v>12</v>
      </c>
      <c r="F212" s="113" t="s">
        <v>95</v>
      </c>
      <c r="G212" s="114">
        <v>290</v>
      </c>
      <c r="H212" s="115">
        <f t="shared" si="4"/>
        <v>3480</v>
      </c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1"/>
      <c r="W212" s="1"/>
      <c r="X212" s="1"/>
    </row>
    <row r="213" spans="1:25" ht="15" x14ac:dyDescent="0.25">
      <c r="A213" s="43">
        <v>204</v>
      </c>
      <c r="B213" s="111"/>
      <c r="C213" s="112" t="s">
        <v>399</v>
      </c>
      <c r="D213" s="112"/>
      <c r="E213" s="113">
        <v>12</v>
      </c>
      <c r="F213" s="113" t="s">
        <v>95</v>
      </c>
      <c r="G213" s="114">
        <v>285</v>
      </c>
      <c r="H213" s="115">
        <f t="shared" si="4"/>
        <v>3420</v>
      </c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1"/>
      <c r="W213" s="1"/>
      <c r="X213" s="1"/>
    </row>
    <row r="214" spans="1:25" ht="15" x14ac:dyDescent="0.25">
      <c r="A214" s="43">
        <v>205</v>
      </c>
      <c r="B214" s="111"/>
      <c r="C214" s="112" t="s">
        <v>243</v>
      </c>
      <c r="D214" s="112"/>
      <c r="E214" s="113">
        <v>30</v>
      </c>
      <c r="F214" s="113" t="s">
        <v>85</v>
      </c>
      <c r="G214" s="114">
        <v>500</v>
      </c>
      <c r="H214" s="115">
        <f t="shared" si="4"/>
        <v>15000</v>
      </c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1"/>
      <c r="W214" s="1"/>
      <c r="X214" s="1"/>
    </row>
    <row r="215" spans="1:25" ht="15" x14ac:dyDescent="0.25">
      <c r="A215" s="43">
        <v>206</v>
      </c>
      <c r="B215" s="111"/>
      <c r="C215" s="112" t="s">
        <v>249</v>
      </c>
      <c r="D215" s="112"/>
      <c r="E215" s="113">
        <v>175</v>
      </c>
      <c r="F215" s="113" t="s">
        <v>89</v>
      </c>
      <c r="G215" s="114">
        <v>150</v>
      </c>
      <c r="H215" s="115">
        <f t="shared" si="4"/>
        <v>26250</v>
      </c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1"/>
      <c r="W215" s="1"/>
      <c r="X215" s="1"/>
    </row>
    <row r="216" spans="1:25" ht="15" x14ac:dyDescent="0.25">
      <c r="A216" s="43">
        <v>207</v>
      </c>
      <c r="B216" s="111"/>
      <c r="C216" s="112" t="s">
        <v>250</v>
      </c>
      <c r="D216" s="112"/>
      <c r="E216" s="113">
        <v>175</v>
      </c>
      <c r="F216" s="113" t="s">
        <v>89</v>
      </c>
      <c r="G216" s="114">
        <v>120</v>
      </c>
      <c r="H216" s="115">
        <f t="shared" si="4"/>
        <v>21000</v>
      </c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1"/>
      <c r="W216" s="1"/>
      <c r="X216" s="1"/>
    </row>
    <row r="217" spans="1:25" ht="15" x14ac:dyDescent="0.25">
      <c r="A217" s="43">
        <v>208</v>
      </c>
      <c r="B217" s="111"/>
      <c r="C217" s="123" t="s">
        <v>251</v>
      </c>
      <c r="D217" s="123"/>
      <c r="E217" s="116">
        <v>175</v>
      </c>
      <c r="F217" s="116" t="s">
        <v>89</v>
      </c>
      <c r="G217" s="115">
        <v>180</v>
      </c>
      <c r="H217" s="115">
        <f t="shared" si="4"/>
        <v>31500</v>
      </c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1"/>
      <c r="W217" s="1"/>
      <c r="X217" s="1"/>
    </row>
    <row r="218" spans="1:25" ht="15" x14ac:dyDescent="0.25">
      <c r="A218" s="43">
        <v>209</v>
      </c>
      <c r="B218" s="111"/>
      <c r="C218" s="129" t="s">
        <v>250</v>
      </c>
      <c r="D218" s="129"/>
      <c r="E218" s="116">
        <v>175</v>
      </c>
      <c r="F218" s="116" t="s">
        <v>89</v>
      </c>
      <c r="G218" s="115">
        <v>120</v>
      </c>
      <c r="H218" s="115">
        <f t="shared" si="4"/>
        <v>21000</v>
      </c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1"/>
      <c r="W218" s="1"/>
      <c r="X218" s="1"/>
    </row>
    <row r="219" spans="1:25" ht="15" x14ac:dyDescent="0.25">
      <c r="A219" s="43">
        <v>210</v>
      </c>
      <c r="B219" s="111"/>
      <c r="C219" s="123" t="s">
        <v>252</v>
      </c>
      <c r="D219" s="123"/>
      <c r="E219" s="116">
        <v>175</v>
      </c>
      <c r="F219" s="116" t="s">
        <v>89</v>
      </c>
      <c r="G219" s="115">
        <v>180</v>
      </c>
      <c r="H219" s="115">
        <f t="shared" si="4"/>
        <v>31500</v>
      </c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1"/>
      <c r="W219" s="1"/>
      <c r="X219" s="1"/>
    </row>
    <row r="220" spans="1:25" s="35" customFormat="1" ht="15" x14ac:dyDescent="0.25">
      <c r="A220" s="43">
        <v>211</v>
      </c>
      <c r="B220" s="107" t="s">
        <v>23</v>
      </c>
      <c r="C220" s="107" t="s">
        <v>293</v>
      </c>
      <c r="D220" s="108" t="s">
        <v>21</v>
      </c>
      <c r="E220" s="128"/>
      <c r="F220" s="108"/>
      <c r="G220" s="110"/>
      <c r="H220" s="110">
        <f>SUM(H221:H249)</f>
        <v>100123</v>
      </c>
      <c r="I220" s="108" t="s">
        <v>22</v>
      </c>
      <c r="J220" s="94"/>
      <c r="K220" s="94">
        <v>1</v>
      </c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51"/>
      <c r="W220" s="52"/>
      <c r="X220" s="52"/>
      <c r="Y220" s="44"/>
    </row>
    <row r="221" spans="1:25" ht="15" x14ac:dyDescent="0.25">
      <c r="A221" s="43">
        <v>212</v>
      </c>
      <c r="B221" s="124"/>
      <c r="C221" s="120" t="s">
        <v>123</v>
      </c>
      <c r="D221" s="120"/>
      <c r="E221" s="118">
        <v>20</v>
      </c>
      <c r="F221" s="118" t="s">
        <v>91</v>
      </c>
      <c r="G221" s="121">
        <v>280</v>
      </c>
      <c r="H221" s="121">
        <f>E221*G221</f>
        <v>5600</v>
      </c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1"/>
      <c r="W221" s="1"/>
      <c r="X221" s="1"/>
    </row>
    <row r="222" spans="1:25" ht="15" x14ac:dyDescent="0.25">
      <c r="A222" s="43">
        <v>213</v>
      </c>
      <c r="B222" s="124"/>
      <c r="C222" s="130" t="s">
        <v>128</v>
      </c>
      <c r="D222" s="130"/>
      <c r="E222" s="118">
        <v>20</v>
      </c>
      <c r="F222" s="131" t="s">
        <v>91</v>
      </c>
      <c r="G222" s="121">
        <v>300</v>
      </c>
      <c r="H222" s="121">
        <f t="shared" ref="H222:H249" si="5">E222*G222</f>
        <v>6000</v>
      </c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1"/>
      <c r="W222" s="1"/>
      <c r="X222" s="1"/>
    </row>
    <row r="223" spans="1:25" ht="15" x14ac:dyDescent="0.25">
      <c r="A223" s="43">
        <v>214</v>
      </c>
      <c r="B223" s="124"/>
      <c r="C223" s="132" t="s">
        <v>296</v>
      </c>
      <c r="D223" s="132"/>
      <c r="E223" s="118">
        <v>10</v>
      </c>
      <c r="F223" s="118" t="s">
        <v>90</v>
      </c>
      <c r="G223" s="121">
        <v>135</v>
      </c>
      <c r="H223" s="121">
        <f t="shared" si="5"/>
        <v>1350</v>
      </c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1"/>
      <c r="W223" s="1"/>
      <c r="X223" s="1"/>
    </row>
    <row r="224" spans="1:25" ht="15" x14ac:dyDescent="0.25">
      <c r="A224" s="43">
        <v>215</v>
      </c>
      <c r="B224" s="124"/>
      <c r="C224" s="133" t="s">
        <v>98</v>
      </c>
      <c r="D224" s="133"/>
      <c r="E224" s="118">
        <v>17</v>
      </c>
      <c r="F224" s="131" t="s">
        <v>85</v>
      </c>
      <c r="G224" s="134">
        <v>53</v>
      </c>
      <c r="H224" s="121">
        <f t="shared" si="5"/>
        <v>901</v>
      </c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1"/>
      <c r="W224" s="1"/>
      <c r="X224" s="1"/>
    </row>
    <row r="225" spans="1:24" ht="15" x14ac:dyDescent="0.25">
      <c r="A225" s="43">
        <v>216</v>
      </c>
      <c r="B225" s="124"/>
      <c r="C225" s="132" t="s">
        <v>297</v>
      </c>
      <c r="D225" s="132"/>
      <c r="E225" s="118">
        <v>8</v>
      </c>
      <c r="F225" s="118" t="s">
        <v>86</v>
      </c>
      <c r="G225" s="121">
        <v>1500</v>
      </c>
      <c r="H225" s="121">
        <f t="shared" si="5"/>
        <v>12000</v>
      </c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1"/>
      <c r="W225" s="1"/>
      <c r="X225" s="1"/>
    </row>
    <row r="226" spans="1:24" ht="15" x14ac:dyDescent="0.25">
      <c r="A226" s="43">
        <v>217</v>
      </c>
      <c r="B226" s="124"/>
      <c r="C226" s="133" t="s">
        <v>140</v>
      </c>
      <c r="D226" s="133"/>
      <c r="E226" s="118">
        <v>6</v>
      </c>
      <c r="F226" s="118" t="s">
        <v>85</v>
      </c>
      <c r="G226" s="121">
        <v>250</v>
      </c>
      <c r="H226" s="121">
        <f t="shared" si="5"/>
        <v>1500</v>
      </c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1"/>
      <c r="W226" s="1"/>
      <c r="X226" s="1"/>
    </row>
    <row r="227" spans="1:24" ht="15" x14ac:dyDescent="0.25">
      <c r="A227" s="43">
        <v>218</v>
      </c>
      <c r="B227" s="124"/>
      <c r="C227" s="132" t="s">
        <v>298</v>
      </c>
      <c r="D227" s="132"/>
      <c r="E227" s="118">
        <v>5</v>
      </c>
      <c r="F227" s="118" t="s">
        <v>85</v>
      </c>
      <c r="G227" s="121">
        <v>380</v>
      </c>
      <c r="H227" s="121">
        <f t="shared" si="5"/>
        <v>1900</v>
      </c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1"/>
      <c r="W227" s="1"/>
      <c r="X227" s="1"/>
    </row>
    <row r="228" spans="1:24" ht="15" x14ac:dyDescent="0.25">
      <c r="A228" s="43">
        <v>219</v>
      </c>
      <c r="B228" s="124"/>
      <c r="C228" s="132" t="s">
        <v>299</v>
      </c>
      <c r="D228" s="132"/>
      <c r="E228" s="118">
        <v>2</v>
      </c>
      <c r="F228" s="118" t="s">
        <v>85</v>
      </c>
      <c r="G228" s="121">
        <v>3000</v>
      </c>
      <c r="H228" s="121">
        <f t="shared" si="5"/>
        <v>6000</v>
      </c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1"/>
      <c r="W228" s="1"/>
      <c r="X228" s="1"/>
    </row>
    <row r="229" spans="1:24" ht="15" x14ac:dyDescent="0.25">
      <c r="A229" s="43">
        <v>220</v>
      </c>
      <c r="B229" s="124"/>
      <c r="C229" s="132" t="s">
        <v>120</v>
      </c>
      <c r="D229" s="132"/>
      <c r="E229" s="118">
        <v>15</v>
      </c>
      <c r="F229" s="118" t="s">
        <v>85</v>
      </c>
      <c r="G229" s="121">
        <v>53</v>
      </c>
      <c r="H229" s="121">
        <f t="shared" si="5"/>
        <v>795</v>
      </c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1"/>
      <c r="W229" s="1"/>
      <c r="X229" s="1"/>
    </row>
    <row r="230" spans="1:24" ht="15" x14ac:dyDescent="0.25">
      <c r="A230" s="43">
        <v>221</v>
      </c>
      <c r="B230" s="124"/>
      <c r="C230" s="132" t="s">
        <v>248</v>
      </c>
      <c r="D230" s="132"/>
      <c r="E230" s="118">
        <v>25</v>
      </c>
      <c r="F230" s="118" t="s">
        <v>85</v>
      </c>
      <c r="G230" s="135">
        <v>180</v>
      </c>
      <c r="H230" s="121">
        <f t="shared" si="5"/>
        <v>4500</v>
      </c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1"/>
      <c r="W230" s="1"/>
      <c r="X230" s="1"/>
    </row>
    <row r="231" spans="1:24" ht="15" x14ac:dyDescent="0.25">
      <c r="A231" s="43">
        <v>222</v>
      </c>
      <c r="B231" s="124"/>
      <c r="C231" s="133" t="s">
        <v>230</v>
      </c>
      <c r="D231" s="133"/>
      <c r="E231" s="118">
        <v>30</v>
      </c>
      <c r="F231" s="131" t="s">
        <v>90</v>
      </c>
      <c r="G231" s="135">
        <v>210</v>
      </c>
      <c r="H231" s="121">
        <f t="shared" si="5"/>
        <v>6300</v>
      </c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1"/>
      <c r="W231" s="1"/>
      <c r="X231" s="1"/>
    </row>
    <row r="232" spans="1:24" ht="15" x14ac:dyDescent="0.25">
      <c r="A232" s="43">
        <v>223</v>
      </c>
      <c r="B232" s="124"/>
      <c r="C232" s="130" t="s">
        <v>312</v>
      </c>
      <c r="D232" s="130"/>
      <c r="E232" s="118">
        <v>18</v>
      </c>
      <c r="F232" s="118" t="s">
        <v>85</v>
      </c>
      <c r="G232" s="121">
        <v>199</v>
      </c>
      <c r="H232" s="121">
        <f t="shared" si="5"/>
        <v>3582</v>
      </c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1"/>
      <c r="W232" s="1"/>
      <c r="X232" s="1"/>
    </row>
    <row r="233" spans="1:24" ht="15" x14ac:dyDescent="0.25">
      <c r="A233" s="43">
        <v>224</v>
      </c>
      <c r="B233" s="124"/>
      <c r="C233" s="130" t="s">
        <v>135</v>
      </c>
      <c r="D233" s="130"/>
      <c r="E233" s="118">
        <v>20</v>
      </c>
      <c r="F233" s="118" t="s">
        <v>85</v>
      </c>
      <c r="G233" s="135">
        <v>190</v>
      </c>
      <c r="H233" s="121">
        <f t="shared" si="5"/>
        <v>3800</v>
      </c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1"/>
      <c r="W233" s="1"/>
      <c r="X233" s="1"/>
    </row>
    <row r="234" spans="1:24" ht="15" x14ac:dyDescent="0.25">
      <c r="A234" s="43">
        <v>225</v>
      </c>
      <c r="B234" s="124"/>
      <c r="C234" s="132" t="s">
        <v>300</v>
      </c>
      <c r="D234" s="132"/>
      <c r="E234" s="118">
        <v>44</v>
      </c>
      <c r="F234" s="118" t="s">
        <v>85</v>
      </c>
      <c r="G234" s="121">
        <v>10</v>
      </c>
      <c r="H234" s="121">
        <f t="shared" si="5"/>
        <v>440</v>
      </c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1"/>
      <c r="W234" s="1"/>
      <c r="X234" s="1"/>
    </row>
    <row r="235" spans="1:24" ht="15" x14ac:dyDescent="0.25">
      <c r="A235" s="43">
        <v>226</v>
      </c>
      <c r="B235" s="124"/>
      <c r="C235" s="132" t="s">
        <v>301</v>
      </c>
      <c r="D235" s="132"/>
      <c r="E235" s="118">
        <v>5</v>
      </c>
      <c r="F235" s="118" t="s">
        <v>90</v>
      </c>
      <c r="G235" s="121">
        <v>85</v>
      </c>
      <c r="H235" s="121">
        <f t="shared" si="5"/>
        <v>425</v>
      </c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1"/>
      <c r="W235" s="1"/>
      <c r="X235" s="1"/>
    </row>
    <row r="236" spans="1:24" ht="15" x14ac:dyDescent="0.25">
      <c r="A236" s="43">
        <v>227</v>
      </c>
      <c r="B236" s="124"/>
      <c r="C236" s="133" t="s">
        <v>107</v>
      </c>
      <c r="D236" s="133"/>
      <c r="E236" s="118">
        <v>2</v>
      </c>
      <c r="F236" s="118" t="s">
        <v>108</v>
      </c>
      <c r="G236" s="121">
        <v>520</v>
      </c>
      <c r="H236" s="121">
        <f t="shared" si="5"/>
        <v>1040</v>
      </c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1"/>
      <c r="W236" s="1"/>
      <c r="X236" s="1"/>
    </row>
    <row r="237" spans="1:24" ht="15" x14ac:dyDescent="0.25">
      <c r="A237" s="43">
        <v>228</v>
      </c>
      <c r="B237" s="124"/>
      <c r="C237" s="130" t="s">
        <v>401</v>
      </c>
      <c r="D237" s="130"/>
      <c r="E237" s="118">
        <v>2</v>
      </c>
      <c r="F237" s="118" t="s">
        <v>90</v>
      </c>
      <c r="G237" s="121">
        <v>100</v>
      </c>
      <c r="H237" s="121">
        <f t="shared" si="5"/>
        <v>200</v>
      </c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1"/>
      <c r="W237" s="1"/>
      <c r="X237" s="1"/>
    </row>
    <row r="238" spans="1:24" ht="15" x14ac:dyDescent="0.25">
      <c r="A238" s="43">
        <v>229</v>
      </c>
      <c r="B238" s="124"/>
      <c r="C238" s="122" t="s">
        <v>460</v>
      </c>
      <c r="D238" s="122"/>
      <c r="E238" s="118">
        <v>3</v>
      </c>
      <c r="F238" s="118" t="s">
        <v>85</v>
      </c>
      <c r="G238" s="121">
        <v>65</v>
      </c>
      <c r="H238" s="121">
        <f t="shared" si="5"/>
        <v>195</v>
      </c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1"/>
      <c r="W238" s="1"/>
      <c r="X238" s="1"/>
    </row>
    <row r="239" spans="1:24" ht="15" x14ac:dyDescent="0.25">
      <c r="A239" s="43">
        <v>230</v>
      </c>
      <c r="B239" s="124"/>
      <c r="C239" s="132" t="s">
        <v>302</v>
      </c>
      <c r="D239" s="132"/>
      <c r="E239" s="118">
        <v>45</v>
      </c>
      <c r="F239" s="118" t="s">
        <v>85</v>
      </c>
      <c r="G239" s="121">
        <v>500</v>
      </c>
      <c r="H239" s="121">
        <f t="shared" si="5"/>
        <v>22500</v>
      </c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1"/>
      <c r="W239" s="1"/>
      <c r="X239" s="1"/>
    </row>
    <row r="240" spans="1:24" ht="15" x14ac:dyDescent="0.25">
      <c r="A240" s="43">
        <v>231</v>
      </c>
      <c r="B240" s="124"/>
      <c r="C240" s="132" t="s">
        <v>303</v>
      </c>
      <c r="D240" s="132"/>
      <c r="E240" s="118">
        <v>46</v>
      </c>
      <c r="F240" s="118" t="s">
        <v>310</v>
      </c>
      <c r="G240" s="121">
        <v>35</v>
      </c>
      <c r="H240" s="121">
        <f t="shared" si="5"/>
        <v>1610</v>
      </c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1"/>
      <c r="W240" s="1"/>
      <c r="X240" s="1"/>
    </row>
    <row r="241" spans="1:25" ht="15" x14ac:dyDescent="0.25">
      <c r="A241" s="43">
        <v>232</v>
      </c>
      <c r="B241" s="124"/>
      <c r="C241" s="132" t="s">
        <v>153</v>
      </c>
      <c r="D241" s="132"/>
      <c r="E241" s="118">
        <v>15</v>
      </c>
      <c r="F241" s="118" t="s">
        <v>90</v>
      </c>
      <c r="G241" s="135">
        <v>200</v>
      </c>
      <c r="H241" s="121">
        <f t="shared" si="5"/>
        <v>3000</v>
      </c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1"/>
      <c r="W241" s="1"/>
      <c r="X241" s="1"/>
    </row>
    <row r="242" spans="1:25" ht="15" x14ac:dyDescent="0.25">
      <c r="A242" s="43">
        <v>233</v>
      </c>
      <c r="B242" s="125"/>
      <c r="C242" s="132" t="s">
        <v>304</v>
      </c>
      <c r="D242" s="132"/>
      <c r="E242" s="118">
        <v>15</v>
      </c>
      <c r="F242" s="118" t="s">
        <v>90</v>
      </c>
      <c r="G242" s="121">
        <v>115</v>
      </c>
      <c r="H242" s="121">
        <f t="shared" si="5"/>
        <v>1725</v>
      </c>
      <c r="I242" s="126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1"/>
      <c r="W242" s="1"/>
      <c r="X242" s="1"/>
    </row>
    <row r="243" spans="1:25" ht="15" x14ac:dyDescent="0.25">
      <c r="A243" s="43">
        <v>234</v>
      </c>
      <c r="B243" s="124"/>
      <c r="C243" s="133" t="s">
        <v>380</v>
      </c>
      <c r="D243" s="133"/>
      <c r="E243" s="118">
        <v>5</v>
      </c>
      <c r="F243" s="118" t="s">
        <v>95</v>
      </c>
      <c r="G243" s="135">
        <v>650</v>
      </c>
      <c r="H243" s="121">
        <f t="shared" si="5"/>
        <v>3250</v>
      </c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1"/>
      <c r="W243" s="1"/>
      <c r="X243" s="1"/>
    </row>
    <row r="244" spans="1:25" ht="15" x14ac:dyDescent="0.25">
      <c r="A244" s="43">
        <v>235</v>
      </c>
      <c r="B244" s="124"/>
      <c r="C244" s="133" t="s">
        <v>398</v>
      </c>
      <c r="D244" s="133"/>
      <c r="E244" s="118">
        <v>4</v>
      </c>
      <c r="F244" s="118" t="s">
        <v>95</v>
      </c>
      <c r="G244" s="135">
        <v>290</v>
      </c>
      <c r="H244" s="121">
        <f t="shared" si="5"/>
        <v>1160</v>
      </c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1"/>
      <c r="W244" s="1"/>
      <c r="X244" s="1"/>
    </row>
    <row r="245" spans="1:25" ht="15" x14ac:dyDescent="0.25">
      <c r="A245" s="43">
        <v>236</v>
      </c>
      <c r="B245" s="124"/>
      <c r="C245" s="132" t="s">
        <v>305</v>
      </c>
      <c r="D245" s="132"/>
      <c r="E245" s="118">
        <v>15</v>
      </c>
      <c r="F245" s="118" t="s">
        <v>89</v>
      </c>
      <c r="G245" s="121">
        <v>150</v>
      </c>
      <c r="H245" s="121">
        <f t="shared" si="5"/>
        <v>2250</v>
      </c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1"/>
      <c r="W245" s="1"/>
      <c r="X245" s="1"/>
    </row>
    <row r="246" spans="1:25" ht="15" x14ac:dyDescent="0.25">
      <c r="A246" s="43">
        <v>237</v>
      </c>
      <c r="B246" s="124"/>
      <c r="C246" s="132" t="s">
        <v>306</v>
      </c>
      <c r="D246" s="132"/>
      <c r="E246" s="118">
        <v>15</v>
      </c>
      <c r="F246" s="118" t="s">
        <v>89</v>
      </c>
      <c r="G246" s="121">
        <v>120</v>
      </c>
      <c r="H246" s="121">
        <f t="shared" si="5"/>
        <v>1800</v>
      </c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1"/>
      <c r="W246" s="1"/>
      <c r="X246" s="1"/>
    </row>
    <row r="247" spans="1:25" ht="15" x14ac:dyDescent="0.25">
      <c r="A247" s="43">
        <v>238</v>
      </c>
      <c r="B247" s="124"/>
      <c r="C247" s="132" t="s">
        <v>307</v>
      </c>
      <c r="D247" s="132"/>
      <c r="E247" s="118">
        <v>15</v>
      </c>
      <c r="F247" s="118" t="s">
        <v>89</v>
      </c>
      <c r="G247" s="121">
        <v>180</v>
      </c>
      <c r="H247" s="121">
        <f t="shared" si="5"/>
        <v>2700</v>
      </c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1"/>
      <c r="W247" s="1"/>
      <c r="X247" s="1"/>
    </row>
    <row r="248" spans="1:25" ht="15" x14ac:dyDescent="0.25">
      <c r="A248" s="43">
        <v>239</v>
      </c>
      <c r="B248" s="124"/>
      <c r="C248" s="132" t="s">
        <v>306</v>
      </c>
      <c r="D248" s="132"/>
      <c r="E248" s="118">
        <v>15</v>
      </c>
      <c r="F248" s="118" t="s">
        <v>89</v>
      </c>
      <c r="G248" s="121">
        <v>120</v>
      </c>
      <c r="H248" s="121">
        <f t="shared" si="5"/>
        <v>1800</v>
      </c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1"/>
      <c r="W248" s="1"/>
      <c r="X248" s="1"/>
    </row>
    <row r="249" spans="1:25" ht="15" x14ac:dyDescent="0.25">
      <c r="A249" s="43">
        <v>240</v>
      </c>
      <c r="B249" s="124"/>
      <c r="C249" s="132" t="s">
        <v>308</v>
      </c>
      <c r="D249" s="132"/>
      <c r="E249" s="118">
        <v>15</v>
      </c>
      <c r="F249" s="118" t="s">
        <v>89</v>
      </c>
      <c r="G249" s="121">
        <v>120</v>
      </c>
      <c r="H249" s="121">
        <f t="shared" si="5"/>
        <v>1800</v>
      </c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1"/>
      <c r="W249" s="1"/>
      <c r="X249" s="1"/>
    </row>
    <row r="250" spans="1:25" s="35" customFormat="1" ht="15" x14ac:dyDescent="0.25">
      <c r="A250" s="43">
        <v>241</v>
      </c>
      <c r="B250" s="107" t="s">
        <v>23</v>
      </c>
      <c r="C250" s="107" t="s">
        <v>294</v>
      </c>
      <c r="D250" s="108" t="s">
        <v>21</v>
      </c>
      <c r="E250" s="128"/>
      <c r="F250" s="108"/>
      <c r="G250" s="110"/>
      <c r="H250" s="110">
        <f>SUM(H251:H289)</f>
        <v>540743</v>
      </c>
      <c r="I250" s="108" t="s">
        <v>22</v>
      </c>
      <c r="J250" s="94"/>
      <c r="K250" s="94"/>
      <c r="L250" s="94"/>
      <c r="M250" s="94"/>
      <c r="N250" s="94">
        <v>1</v>
      </c>
      <c r="O250" s="94"/>
      <c r="P250" s="94"/>
      <c r="Q250" s="94"/>
      <c r="R250" s="94"/>
      <c r="S250" s="94"/>
      <c r="T250" s="94"/>
      <c r="U250" s="94"/>
      <c r="V250" s="53"/>
      <c r="W250" s="52"/>
      <c r="X250" s="52"/>
      <c r="Y250" s="44"/>
    </row>
    <row r="251" spans="1:25" ht="15" x14ac:dyDescent="0.25">
      <c r="A251" s="43">
        <v>242</v>
      </c>
      <c r="B251" s="124"/>
      <c r="C251" s="112" t="s">
        <v>398</v>
      </c>
      <c r="D251" s="112"/>
      <c r="E251" s="116">
        <v>9</v>
      </c>
      <c r="F251" s="116" t="s">
        <v>95</v>
      </c>
      <c r="G251" s="114">
        <v>290</v>
      </c>
      <c r="H251" s="115">
        <f t="shared" ref="H251:H289" si="6">E251*G251</f>
        <v>2610</v>
      </c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1"/>
      <c r="W251" s="1"/>
      <c r="X251" s="1"/>
    </row>
    <row r="252" spans="1:25" ht="15" x14ac:dyDescent="0.25">
      <c r="A252" s="43">
        <v>243</v>
      </c>
      <c r="B252" s="124"/>
      <c r="C252" s="122" t="s">
        <v>100</v>
      </c>
      <c r="D252" s="122"/>
      <c r="E252" s="116">
        <v>7</v>
      </c>
      <c r="F252" s="116" t="s">
        <v>90</v>
      </c>
      <c r="G252" s="115">
        <v>200</v>
      </c>
      <c r="H252" s="115">
        <f t="shared" si="6"/>
        <v>1400</v>
      </c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1"/>
      <c r="W252" s="1"/>
      <c r="X252" s="1"/>
    </row>
    <row r="253" spans="1:25" ht="15" x14ac:dyDescent="0.25">
      <c r="A253" s="43">
        <v>244</v>
      </c>
      <c r="B253" s="124"/>
      <c r="C253" s="122" t="s">
        <v>241</v>
      </c>
      <c r="D253" s="122"/>
      <c r="E253" s="116">
        <v>4</v>
      </c>
      <c r="F253" s="116" t="s">
        <v>90</v>
      </c>
      <c r="G253" s="121">
        <v>150</v>
      </c>
      <c r="H253" s="115">
        <f t="shared" si="6"/>
        <v>600</v>
      </c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1"/>
      <c r="W253" s="1"/>
      <c r="X253" s="1"/>
    </row>
    <row r="254" spans="1:25" ht="15" x14ac:dyDescent="0.25">
      <c r="A254" s="43">
        <v>245</v>
      </c>
      <c r="B254" s="124"/>
      <c r="C254" s="112" t="s">
        <v>114</v>
      </c>
      <c r="D254" s="112"/>
      <c r="E254" s="116">
        <v>4</v>
      </c>
      <c r="F254" s="116" t="s">
        <v>90</v>
      </c>
      <c r="G254" s="115">
        <v>105</v>
      </c>
      <c r="H254" s="115">
        <f t="shared" si="6"/>
        <v>420</v>
      </c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1"/>
      <c r="W254" s="1"/>
      <c r="X254" s="1"/>
    </row>
    <row r="255" spans="1:25" ht="15" x14ac:dyDescent="0.25">
      <c r="A255" s="43">
        <v>246</v>
      </c>
      <c r="B255" s="124"/>
      <c r="C255" s="117" t="s">
        <v>344</v>
      </c>
      <c r="D255" s="117"/>
      <c r="E255" s="116">
        <v>3</v>
      </c>
      <c r="F255" s="116" t="s">
        <v>85</v>
      </c>
      <c r="G255" s="115">
        <v>790</v>
      </c>
      <c r="H255" s="115">
        <f t="shared" si="6"/>
        <v>2370</v>
      </c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1"/>
      <c r="W255" s="1"/>
      <c r="X255" s="1"/>
    </row>
    <row r="256" spans="1:25" ht="15" x14ac:dyDescent="0.25">
      <c r="A256" s="43">
        <v>247</v>
      </c>
      <c r="B256" s="124"/>
      <c r="C256" s="120" t="s">
        <v>123</v>
      </c>
      <c r="D256" s="120"/>
      <c r="E256" s="116">
        <v>8</v>
      </c>
      <c r="F256" s="116" t="s">
        <v>326</v>
      </c>
      <c r="G256" s="115">
        <v>280</v>
      </c>
      <c r="H256" s="115">
        <f t="shared" si="6"/>
        <v>2240</v>
      </c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1"/>
      <c r="W256" s="1"/>
      <c r="X256" s="1"/>
    </row>
    <row r="257" spans="1:24" ht="15" x14ac:dyDescent="0.25">
      <c r="A257" s="43">
        <v>248</v>
      </c>
      <c r="B257" s="124"/>
      <c r="C257" s="122" t="s">
        <v>460</v>
      </c>
      <c r="D257" s="122"/>
      <c r="E257" s="116">
        <v>10</v>
      </c>
      <c r="F257" s="116" t="s">
        <v>85</v>
      </c>
      <c r="G257" s="115">
        <v>65</v>
      </c>
      <c r="H257" s="115">
        <f t="shared" si="6"/>
        <v>650</v>
      </c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1"/>
      <c r="W257" s="1"/>
      <c r="X257" s="1"/>
    </row>
    <row r="258" spans="1:24" ht="15" x14ac:dyDescent="0.25">
      <c r="A258" s="43">
        <v>249</v>
      </c>
      <c r="B258" s="124"/>
      <c r="C258" s="122" t="s">
        <v>458</v>
      </c>
      <c r="D258" s="112"/>
      <c r="E258" s="116">
        <v>15</v>
      </c>
      <c r="F258" s="116" t="s">
        <v>85</v>
      </c>
      <c r="G258" s="115">
        <v>60</v>
      </c>
      <c r="H258" s="115">
        <f t="shared" si="6"/>
        <v>900</v>
      </c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1"/>
      <c r="W258" s="1"/>
      <c r="X258" s="1"/>
    </row>
    <row r="259" spans="1:24" ht="15" x14ac:dyDescent="0.25">
      <c r="A259" s="43">
        <v>250</v>
      </c>
      <c r="B259" s="124"/>
      <c r="C259" s="112" t="s">
        <v>459</v>
      </c>
      <c r="D259" s="112"/>
      <c r="E259" s="116">
        <v>10</v>
      </c>
      <c r="F259" s="116" t="s">
        <v>85</v>
      </c>
      <c r="G259" s="115">
        <v>60</v>
      </c>
      <c r="H259" s="115">
        <f t="shared" si="6"/>
        <v>600</v>
      </c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1"/>
      <c r="W259" s="1"/>
      <c r="X259" s="1"/>
    </row>
    <row r="260" spans="1:24" ht="15" x14ac:dyDescent="0.25">
      <c r="A260" s="43">
        <v>251</v>
      </c>
      <c r="B260" s="124"/>
      <c r="C260" s="112" t="s">
        <v>461</v>
      </c>
      <c r="D260" s="112"/>
      <c r="E260" s="116">
        <v>10</v>
      </c>
      <c r="F260" s="116" t="s">
        <v>85</v>
      </c>
      <c r="G260" s="115">
        <v>60</v>
      </c>
      <c r="H260" s="115">
        <f t="shared" si="6"/>
        <v>600</v>
      </c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1"/>
      <c r="W260" s="1"/>
      <c r="X260" s="1"/>
    </row>
    <row r="261" spans="1:24" ht="15" x14ac:dyDescent="0.25">
      <c r="A261" s="43">
        <v>252</v>
      </c>
      <c r="B261" s="124"/>
      <c r="C261" s="112" t="s">
        <v>122</v>
      </c>
      <c r="D261" s="112"/>
      <c r="E261" s="116">
        <v>8</v>
      </c>
      <c r="F261" s="113" t="s">
        <v>95</v>
      </c>
      <c r="G261" s="115">
        <v>65</v>
      </c>
      <c r="H261" s="115">
        <f t="shared" si="6"/>
        <v>520</v>
      </c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1"/>
      <c r="W261" s="1"/>
      <c r="X261" s="1"/>
    </row>
    <row r="262" spans="1:24" ht="15" x14ac:dyDescent="0.25">
      <c r="A262" s="43">
        <v>253</v>
      </c>
      <c r="B262" s="124"/>
      <c r="C262" s="129" t="s">
        <v>99</v>
      </c>
      <c r="D262" s="129"/>
      <c r="E262" s="116">
        <v>8</v>
      </c>
      <c r="F262" s="116" t="s">
        <v>85</v>
      </c>
      <c r="G262" s="121">
        <v>33</v>
      </c>
      <c r="H262" s="115">
        <f t="shared" si="6"/>
        <v>264</v>
      </c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1"/>
      <c r="W262" s="1"/>
      <c r="X262" s="1"/>
    </row>
    <row r="263" spans="1:24" ht="15" x14ac:dyDescent="0.25">
      <c r="A263" s="43">
        <v>254</v>
      </c>
      <c r="B263" s="124"/>
      <c r="C263" s="117" t="s">
        <v>115</v>
      </c>
      <c r="D263" s="117"/>
      <c r="E263" s="116">
        <v>10</v>
      </c>
      <c r="F263" s="116" t="s">
        <v>85</v>
      </c>
      <c r="G263" s="115">
        <v>35</v>
      </c>
      <c r="H263" s="115">
        <f t="shared" si="6"/>
        <v>350</v>
      </c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1"/>
      <c r="W263" s="1"/>
      <c r="X263" s="1"/>
    </row>
    <row r="264" spans="1:24" ht="15" x14ac:dyDescent="0.25">
      <c r="A264" s="43">
        <v>255</v>
      </c>
      <c r="B264" s="124"/>
      <c r="C264" s="112" t="s">
        <v>140</v>
      </c>
      <c r="D264" s="112"/>
      <c r="E264" s="116">
        <v>2</v>
      </c>
      <c r="F264" s="116" t="s">
        <v>85</v>
      </c>
      <c r="G264" s="115">
        <v>250</v>
      </c>
      <c r="H264" s="115">
        <f t="shared" si="6"/>
        <v>500</v>
      </c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1"/>
      <c r="W264" s="1"/>
      <c r="X264" s="1"/>
    </row>
    <row r="265" spans="1:24" ht="15" x14ac:dyDescent="0.25">
      <c r="A265" s="43">
        <v>256</v>
      </c>
      <c r="B265" s="124"/>
      <c r="C265" s="117" t="s">
        <v>311</v>
      </c>
      <c r="D265" s="117"/>
      <c r="E265" s="116">
        <v>2</v>
      </c>
      <c r="F265" s="118" t="s">
        <v>257</v>
      </c>
      <c r="G265" s="114">
        <v>75</v>
      </c>
      <c r="H265" s="115">
        <f t="shared" si="6"/>
        <v>150</v>
      </c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1"/>
      <c r="W265" s="1"/>
      <c r="X265" s="1"/>
    </row>
    <row r="266" spans="1:24" ht="15" x14ac:dyDescent="0.25">
      <c r="A266" s="43">
        <v>257</v>
      </c>
      <c r="B266" s="124"/>
      <c r="C266" s="117" t="s">
        <v>298</v>
      </c>
      <c r="D266" s="117"/>
      <c r="E266" s="116">
        <v>3</v>
      </c>
      <c r="F266" s="116" t="s">
        <v>85</v>
      </c>
      <c r="G266" s="115">
        <v>380</v>
      </c>
      <c r="H266" s="115">
        <f t="shared" si="6"/>
        <v>1140</v>
      </c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1"/>
      <c r="W266" s="1"/>
      <c r="X266" s="1"/>
    </row>
    <row r="267" spans="1:24" ht="15" x14ac:dyDescent="0.25">
      <c r="A267" s="43">
        <v>258</v>
      </c>
      <c r="B267" s="124"/>
      <c r="C267" s="117" t="s">
        <v>312</v>
      </c>
      <c r="D267" s="117"/>
      <c r="E267" s="116">
        <v>10</v>
      </c>
      <c r="F267" s="116" t="s">
        <v>85</v>
      </c>
      <c r="G267" s="114">
        <v>199</v>
      </c>
      <c r="H267" s="115">
        <f t="shared" si="6"/>
        <v>1990</v>
      </c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1"/>
      <c r="W267" s="1"/>
      <c r="X267" s="1"/>
    </row>
    <row r="268" spans="1:24" ht="15" x14ac:dyDescent="0.25">
      <c r="A268" s="43">
        <v>259</v>
      </c>
      <c r="B268" s="124"/>
      <c r="C268" s="112" t="s">
        <v>394</v>
      </c>
      <c r="D268" s="112"/>
      <c r="E268" s="116">
        <v>7</v>
      </c>
      <c r="F268" s="116" t="s">
        <v>85</v>
      </c>
      <c r="G268" s="115">
        <v>85</v>
      </c>
      <c r="H268" s="115">
        <f t="shared" si="6"/>
        <v>595</v>
      </c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1"/>
      <c r="W268" s="1"/>
      <c r="X268" s="1"/>
    </row>
    <row r="269" spans="1:24" ht="15" x14ac:dyDescent="0.25">
      <c r="A269" s="43">
        <v>260</v>
      </c>
      <c r="B269" s="124"/>
      <c r="C269" s="117" t="s">
        <v>313</v>
      </c>
      <c r="D269" s="117"/>
      <c r="E269" s="116">
        <v>3</v>
      </c>
      <c r="F269" s="116" t="s">
        <v>85</v>
      </c>
      <c r="G269" s="115">
        <v>454</v>
      </c>
      <c r="H269" s="115">
        <f t="shared" si="6"/>
        <v>1362</v>
      </c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1"/>
      <c r="W269" s="1"/>
      <c r="X269" s="1"/>
    </row>
    <row r="270" spans="1:24" ht="15" x14ac:dyDescent="0.25">
      <c r="A270" s="43">
        <v>261</v>
      </c>
      <c r="B270" s="124"/>
      <c r="C270" s="117" t="s">
        <v>131</v>
      </c>
      <c r="D270" s="117"/>
      <c r="E270" s="116">
        <v>3</v>
      </c>
      <c r="F270" s="116" t="s">
        <v>90</v>
      </c>
      <c r="G270" s="115">
        <v>200</v>
      </c>
      <c r="H270" s="115">
        <f t="shared" si="6"/>
        <v>600</v>
      </c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1"/>
      <c r="W270" s="1"/>
      <c r="X270" s="1"/>
    </row>
    <row r="271" spans="1:24" ht="15" x14ac:dyDescent="0.25">
      <c r="A271" s="43">
        <v>262</v>
      </c>
      <c r="B271" s="124"/>
      <c r="C271" s="117" t="s">
        <v>314</v>
      </c>
      <c r="D271" s="117"/>
      <c r="E271" s="116">
        <v>3</v>
      </c>
      <c r="F271" s="116" t="s">
        <v>95</v>
      </c>
      <c r="G271" s="115">
        <v>738</v>
      </c>
      <c r="H271" s="115">
        <f t="shared" si="6"/>
        <v>2214</v>
      </c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1"/>
      <c r="W271" s="1"/>
      <c r="X271" s="1"/>
    </row>
    <row r="272" spans="1:24" ht="15" x14ac:dyDescent="0.25">
      <c r="A272" s="43">
        <v>263</v>
      </c>
      <c r="B272" s="124"/>
      <c r="C272" s="117" t="s">
        <v>262</v>
      </c>
      <c r="D272" s="117"/>
      <c r="E272" s="116">
        <v>55</v>
      </c>
      <c r="F272" s="136" t="s">
        <v>85</v>
      </c>
      <c r="G272" s="114">
        <v>50</v>
      </c>
      <c r="H272" s="115">
        <f t="shared" si="6"/>
        <v>2750</v>
      </c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1"/>
      <c r="W272" s="1"/>
      <c r="X272" s="1"/>
    </row>
    <row r="273" spans="1:24" ht="15" x14ac:dyDescent="0.25">
      <c r="A273" s="43">
        <v>264</v>
      </c>
      <c r="B273" s="124"/>
      <c r="C273" s="112" t="s">
        <v>98</v>
      </c>
      <c r="D273" s="112"/>
      <c r="E273" s="116">
        <v>55</v>
      </c>
      <c r="F273" s="116" t="s">
        <v>85</v>
      </c>
      <c r="G273" s="119">
        <v>53</v>
      </c>
      <c r="H273" s="115">
        <f t="shared" si="6"/>
        <v>2915</v>
      </c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1"/>
      <c r="W273" s="1"/>
      <c r="X273" s="1"/>
    </row>
    <row r="274" spans="1:24" ht="15" x14ac:dyDescent="0.25">
      <c r="A274" s="43">
        <v>265</v>
      </c>
      <c r="B274" s="125"/>
      <c r="C274" s="112" t="s">
        <v>120</v>
      </c>
      <c r="D274" s="112"/>
      <c r="E274" s="116">
        <v>16</v>
      </c>
      <c r="F274" s="116" t="s">
        <v>85</v>
      </c>
      <c r="G274" s="115">
        <v>53</v>
      </c>
      <c r="H274" s="115">
        <f t="shared" si="6"/>
        <v>848</v>
      </c>
      <c r="I274" s="126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1"/>
      <c r="W274" s="1"/>
      <c r="X274" s="1"/>
    </row>
    <row r="275" spans="1:24" ht="15" x14ac:dyDescent="0.25">
      <c r="A275" s="43">
        <v>266</v>
      </c>
      <c r="B275" s="124"/>
      <c r="C275" s="123" t="s">
        <v>301</v>
      </c>
      <c r="D275" s="123"/>
      <c r="E275" s="116">
        <v>5</v>
      </c>
      <c r="F275" s="116" t="s">
        <v>85</v>
      </c>
      <c r="G275" s="115">
        <v>85</v>
      </c>
      <c r="H275" s="115">
        <f t="shared" si="6"/>
        <v>425</v>
      </c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1"/>
      <c r="W275" s="1"/>
      <c r="X275" s="1"/>
    </row>
    <row r="276" spans="1:24" ht="15" x14ac:dyDescent="0.25">
      <c r="A276" s="43">
        <v>267</v>
      </c>
      <c r="B276" s="124"/>
      <c r="C276" s="112" t="s">
        <v>107</v>
      </c>
      <c r="D276" s="112"/>
      <c r="E276" s="116">
        <v>3</v>
      </c>
      <c r="F276" s="116" t="s">
        <v>108</v>
      </c>
      <c r="G276" s="121">
        <v>520</v>
      </c>
      <c r="H276" s="115">
        <f t="shared" si="6"/>
        <v>1560</v>
      </c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1"/>
      <c r="W276" s="1"/>
      <c r="X276" s="1"/>
    </row>
    <row r="277" spans="1:24" ht="15" x14ac:dyDescent="0.25">
      <c r="A277" s="43">
        <v>268</v>
      </c>
      <c r="B277" s="124"/>
      <c r="C277" s="112" t="s">
        <v>268</v>
      </c>
      <c r="D277" s="112"/>
      <c r="E277" s="116">
        <v>3</v>
      </c>
      <c r="F277" s="116" t="s">
        <v>95</v>
      </c>
      <c r="G277" s="115">
        <v>120</v>
      </c>
      <c r="H277" s="115">
        <f t="shared" si="6"/>
        <v>360</v>
      </c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1"/>
      <c r="W277" s="1"/>
      <c r="X277" s="1"/>
    </row>
    <row r="278" spans="1:24" ht="15" x14ac:dyDescent="0.25">
      <c r="A278" s="43">
        <v>269</v>
      </c>
      <c r="B278" s="124"/>
      <c r="C278" s="117" t="s">
        <v>315</v>
      </c>
      <c r="D278" s="117"/>
      <c r="E278" s="116">
        <v>10</v>
      </c>
      <c r="F278" s="116" t="s">
        <v>327</v>
      </c>
      <c r="G278" s="115">
        <v>42</v>
      </c>
      <c r="H278" s="115">
        <f t="shared" si="6"/>
        <v>420</v>
      </c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1"/>
      <c r="W278" s="1"/>
      <c r="X278" s="1"/>
    </row>
    <row r="279" spans="1:24" ht="15" x14ac:dyDescent="0.25">
      <c r="A279" s="43">
        <v>270</v>
      </c>
      <c r="B279" s="124"/>
      <c r="C279" s="117" t="s">
        <v>348</v>
      </c>
      <c r="D279" s="117"/>
      <c r="E279" s="116">
        <v>5</v>
      </c>
      <c r="F279" s="116" t="s">
        <v>90</v>
      </c>
      <c r="G279" s="115">
        <v>144</v>
      </c>
      <c r="H279" s="115">
        <f t="shared" si="6"/>
        <v>720</v>
      </c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1"/>
      <c r="W279" s="1"/>
      <c r="X279" s="1"/>
    </row>
    <row r="280" spans="1:24" ht="15" x14ac:dyDescent="0.25">
      <c r="A280" s="43">
        <v>271</v>
      </c>
      <c r="B280" s="124"/>
      <c r="C280" s="117" t="s">
        <v>316</v>
      </c>
      <c r="D280" s="117"/>
      <c r="E280" s="116">
        <v>5</v>
      </c>
      <c r="F280" s="116" t="s">
        <v>85</v>
      </c>
      <c r="G280" s="115">
        <v>3500</v>
      </c>
      <c r="H280" s="115">
        <f t="shared" si="6"/>
        <v>17500</v>
      </c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1"/>
      <c r="W280" s="1"/>
      <c r="X280" s="1"/>
    </row>
    <row r="281" spans="1:24" ht="15" x14ac:dyDescent="0.25">
      <c r="A281" s="43">
        <v>272</v>
      </c>
      <c r="B281" s="124"/>
      <c r="C281" s="117" t="s">
        <v>317</v>
      </c>
      <c r="D281" s="117"/>
      <c r="E281" s="116">
        <v>70</v>
      </c>
      <c r="F281" s="116" t="s">
        <v>85</v>
      </c>
      <c r="G281" s="115">
        <v>1000</v>
      </c>
      <c r="H281" s="115">
        <f t="shared" si="6"/>
        <v>70000</v>
      </c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1"/>
      <c r="W281" s="1"/>
      <c r="X281" s="1"/>
    </row>
    <row r="282" spans="1:24" ht="15" x14ac:dyDescent="0.25">
      <c r="A282" s="43">
        <v>273</v>
      </c>
      <c r="B282" s="124"/>
      <c r="C282" s="117" t="s">
        <v>318</v>
      </c>
      <c r="D282" s="117"/>
      <c r="E282" s="116">
        <v>33</v>
      </c>
      <c r="F282" s="116" t="s">
        <v>309</v>
      </c>
      <c r="G282" s="115">
        <v>3995</v>
      </c>
      <c r="H282" s="115">
        <f>E282*G282*2</f>
        <v>263670</v>
      </c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1"/>
      <c r="W282" s="1"/>
      <c r="X282" s="1"/>
    </row>
    <row r="283" spans="1:24" ht="15" x14ac:dyDescent="0.25">
      <c r="A283" s="43">
        <v>274</v>
      </c>
      <c r="B283" s="124"/>
      <c r="C283" s="117" t="s">
        <v>319</v>
      </c>
      <c r="D283" s="117"/>
      <c r="E283" s="116">
        <v>1</v>
      </c>
      <c r="F283" s="116" t="s">
        <v>328</v>
      </c>
      <c r="G283" s="115">
        <v>10000</v>
      </c>
      <c r="H283" s="115">
        <f t="shared" si="6"/>
        <v>10000</v>
      </c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1"/>
      <c r="W283" s="1"/>
      <c r="X283" s="1"/>
    </row>
    <row r="284" spans="1:24" ht="15" x14ac:dyDescent="0.25">
      <c r="A284" s="43">
        <v>275</v>
      </c>
      <c r="B284" s="124"/>
      <c r="C284" s="117" t="s">
        <v>320</v>
      </c>
      <c r="D284" s="117"/>
      <c r="E284" s="116">
        <v>1</v>
      </c>
      <c r="F284" s="116" t="s">
        <v>328</v>
      </c>
      <c r="G284" s="115">
        <v>50000</v>
      </c>
      <c r="H284" s="115">
        <f t="shared" si="6"/>
        <v>50000</v>
      </c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1"/>
      <c r="W284" s="1"/>
      <c r="X284" s="1"/>
    </row>
    <row r="285" spans="1:24" ht="15" x14ac:dyDescent="0.25">
      <c r="A285" s="43">
        <v>276</v>
      </c>
      <c r="B285" s="124"/>
      <c r="C285" s="123" t="s">
        <v>321</v>
      </c>
      <c r="D285" s="123"/>
      <c r="E285" s="116">
        <v>130</v>
      </c>
      <c r="F285" s="116" t="s">
        <v>89</v>
      </c>
      <c r="G285" s="115">
        <v>150</v>
      </c>
      <c r="H285" s="115">
        <f t="shared" si="6"/>
        <v>19500</v>
      </c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1"/>
      <c r="W285" s="1"/>
      <c r="X285" s="1"/>
    </row>
    <row r="286" spans="1:24" ht="15" x14ac:dyDescent="0.25">
      <c r="A286" s="43">
        <v>277</v>
      </c>
      <c r="B286" s="124"/>
      <c r="C286" s="123" t="s">
        <v>322</v>
      </c>
      <c r="D286" s="123"/>
      <c r="E286" s="116">
        <v>130</v>
      </c>
      <c r="F286" s="116" t="s">
        <v>89</v>
      </c>
      <c r="G286" s="115">
        <v>120</v>
      </c>
      <c r="H286" s="115">
        <f t="shared" si="6"/>
        <v>15600</v>
      </c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1"/>
      <c r="W286" s="1"/>
      <c r="X286" s="1"/>
    </row>
    <row r="287" spans="1:24" ht="15" x14ac:dyDescent="0.25">
      <c r="A287" s="43">
        <v>278</v>
      </c>
      <c r="B287" s="124"/>
      <c r="C287" s="123" t="s">
        <v>323</v>
      </c>
      <c r="D287" s="123"/>
      <c r="E287" s="116">
        <v>130</v>
      </c>
      <c r="F287" s="116" t="s">
        <v>89</v>
      </c>
      <c r="G287" s="115">
        <v>180</v>
      </c>
      <c r="H287" s="115">
        <f t="shared" si="6"/>
        <v>23400</v>
      </c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1"/>
      <c r="W287" s="1"/>
      <c r="X287" s="1"/>
    </row>
    <row r="288" spans="1:24" ht="15" x14ac:dyDescent="0.25">
      <c r="A288" s="43">
        <v>279</v>
      </c>
      <c r="B288" s="125"/>
      <c r="C288" s="123" t="s">
        <v>324</v>
      </c>
      <c r="D288" s="123"/>
      <c r="E288" s="116">
        <v>130</v>
      </c>
      <c r="F288" s="116" t="s">
        <v>89</v>
      </c>
      <c r="G288" s="115">
        <v>120</v>
      </c>
      <c r="H288" s="115">
        <f t="shared" si="6"/>
        <v>15600</v>
      </c>
      <c r="I288" s="126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1"/>
      <c r="W288" s="1"/>
      <c r="X288" s="1"/>
    </row>
    <row r="289" spans="1:25" ht="15" x14ac:dyDescent="0.25">
      <c r="A289" s="43">
        <v>280</v>
      </c>
      <c r="B289" s="124"/>
      <c r="C289" s="123" t="s">
        <v>325</v>
      </c>
      <c r="D289" s="123"/>
      <c r="E289" s="116">
        <v>130</v>
      </c>
      <c r="F289" s="116" t="s">
        <v>89</v>
      </c>
      <c r="G289" s="115">
        <v>180</v>
      </c>
      <c r="H289" s="115">
        <f t="shared" si="6"/>
        <v>23400</v>
      </c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1"/>
      <c r="W289" s="1"/>
      <c r="X289" s="1"/>
    </row>
    <row r="290" spans="1:25" s="35" customFormat="1" ht="15" x14ac:dyDescent="0.25">
      <c r="A290" s="43">
        <v>281</v>
      </c>
      <c r="B290" s="107" t="s">
        <v>23</v>
      </c>
      <c r="C290" s="107" t="s">
        <v>295</v>
      </c>
      <c r="D290" s="108" t="s">
        <v>21</v>
      </c>
      <c r="E290" s="128"/>
      <c r="F290" s="108"/>
      <c r="G290" s="110"/>
      <c r="H290" s="110">
        <f>SUM(H291:H308)</f>
        <v>58954</v>
      </c>
      <c r="I290" s="108" t="s">
        <v>22</v>
      </c>
      <c r="J290" s="94"/>
      <c r="K290" s="94"/>
      <c r="L290" s="94"/>
      <c r="M290" s="94"/>
      <c r="N290" s="94"/>
      <c r="O290" s="94"/>
      <c r="P290" s="94"/>
      <c r="Q290" s="94">
        <v>1</v>
      </c>
      <c r="R290" s="94"/>
      <c r="S290" s="94"/>
      <c r="T290" s="94"/>
      <c r="U290" s="94"/>
      <c r="V290" s="44"/>
      <c r="W290" s="52"/>
      <c r="X290" s="52"/>
      <c r="Y290" s="44"/>
    </row>
    <row r="291" spans="1:25" ht="15" x14ac:dyDescent="0.25">
      <c r="A291" s="43">
        <v>282</v>
      </c>
      <c r="B291" s="124"/>
      <c r="C291" s="117" t="s">
        <v>296</v>
      </c>
      <c r="D291" s="117"/>
      <c r="E291" s="116">
        <v>10</v>
      </c>
      <c r="F291" s="116" t="s">
        <v>90</v>
      </c>
      <c r="G291" s="115">
        <v>135</v>
      </c>
      <c r="H291" s="115">
        <f>E291*G291</f>
        <v>1350</v>
      </c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1"/>
      <c r="W291" s="1"/>
      <c r="X291" s="1"/>
    </row>
    <row r="292" spans="1:25" ht="15" x14ac:dyDescent="0.25">
      <c r="A292" s="43">
        <v>283</v>
      </c>
      <c r="B292" s="124"/>
      <c r="C292" s="117" t="s">
        <v>329</v>
      </c>
      <c r="D292" s="117"/>
      <c r="E292" s="116">
        <v>8</v>
      </c>
      <c r="F292" s="116" t="s">
        <v>85</v>
      </c>
      <c r="G292" s="115">
        <v>15</v>
      </c>
      <c r="H292" s="115">
        <f t="shared" ref="H292:H308" si="7">E292*G292</f>
        <v>120</v>
      </c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1"/>
      <c r="W292" s="1"/>
      <c r="X292" s="1"/>
    </row>
    <row r="293" spans="1:25" ht="15" x14ac:dyDescent="0.25">
      <c r="A293" s="43">
        <v>284</v>
      </c>
      <c r="B293" s="124"/>
      <c r="C293" s="112" t="s">
        <v>140</v>
      </c>
      <c r="D293" s="112"/>
      <c r="E293" s="116">
        <v>2</v>
      </c>
      <c r="F293" s="116" t="s">
        <v>85</v>
      </c>
      <c r="G293" s="115">
        <v>250</v>
      </c>
      <c r="H293" s="115">
        <f t="shared" si="7"/>
        <v>500</v>
      </c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1"/>
      <c r="W293" s="1"/>
      <c r="X293" s="1"/>
    </row>
    <row r="294" spans="1:25" ht="15" x14ac:dyDescent="0.25">
      <c r="A294" s="43">
        <v>285</v>
      </c>
      <c r="B294" s="124"/>
      <c r="C294" s="117" t="s">
        <v>99</v>
      </c>
      <c r="D294" s="117"/>
      <c r="E294" s="116">
        <v>3</v>
      </c>
      <c r="F294" s="116" t="s">
        <v>85</v>
      </c>
      <c r="G294" s="121">
        <v>33</v>
      </c>
      <c r="H294" s="115">
        <f t="shared" si="7"/>
        <v>99</v>
      </c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1"/>
      <c r="W294" s="1"/>
      <c r="X294" s="1"/>
    </row>
    <row r="295" spans="1:25" ht="15" x14ac:dyDescent="0.25">
      <c r="A295" s="43">
        <v>286</v>
      </c>
      <c r="B295" s="124"/>
      <c r="C295" s="117" t="s">
        <v>298</v>
      </c>
      <c r="D295" s="117"/>
      <c r="E295" s="116">
        <v>2</v>
      </c>
      <c r="F295" s="116" t="s">
        <v>85</v>
      </c>
      <c r="G295" s="115">
        <v>380</v>
      </c>
      <c r="H295" s="115">
        <f t="shared" si="7"/>
        <v>760</v>
      </c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1"/>
      <c r="W295" s="1"/>
      <c r="X295" s="1"/>
    </row>
    <row r="296" spans="1:25" ht="15" x14ac:dyDescent="0.25">
      <c r="A296" s="43">
        <v>287</v>
      </c>
      <c r="B296" s="124"/>
      <c r="C296" s="117" t="s">
        <v>330</v>
      </c>
      <c r="D296" s="117"/>
      <c r="E296" s="116">
        <v>8</v>
      </c>
      <c r="F296" s="116" t="s">
        <v>336</v>
      </c>
      <c r="G296" s="115">
        <v>320</v>
      </c>
      <c r="H296" s="115">
        <f t="shared" si="7"/>
        <v>2560</v>
      </c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1"/>
      <c r="W296" s="1"/>
      <c r="X296" s="1"/>
    </row>
    <row r="297" spans="1:25" ht="15" x14ac:dyDescent="0.25">
      <c r="A297" s="43">
        <v>288</v>
      </c>
      <c r="B297" s="124"/>
      <c r="C297" s="112" t="s">
        <v>107</v>
      </c>
      <c r="D297" s="112"/>
      <c r="E297" s="116">
        <v>10</v>
      </c>
      <c r="F297" s="116" t="s">
        <v>108</v>
      </c>
      <c r="G297" s="121">
        <v>520</v>
      </c>
      <c r="H297" s="115">
        <f t="shared" si="7"/>
        <v>5200</v>
      </c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1"/>
      <c r="W297" s="1"/>
      <c r="X297" s="1"/>
    </row>
    <row r="298" spans="1:25" ht="15" x14ac:dyDescent="0.25">
      <c r="A298" s="43">
        <v>289</v>
      </c>
      <c r="B298" s="124"/>
      <c r="C298" s="120" t="s">
        <v>123</v>
      </c>
      <c r="D298" s="120"/>
      <c r="E298" s="116">
        <v>3</v>
      </c>
      <c r="F298" s="116" t="s">
        <v>91</v>
      </c>
      <c r="G298" s="121">
        <v>280</v>
      </c>
      <c r="H298" s="115">
        <f t="shared" si="7"/>
        <v>840</v>
      </c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1"/>
      <c r="W298" s="1"/>
      <c r="X298" s="1"/>
    </row>
    <row r="299" spans="1:25" ht="15" x14ac:dyDescent="0.25">
      <c r="A299" s="43">
        <v>290</v>
      </c>
      <c r="B299" s="124"/>
      <c r="C299" s="117" t="s">
        <v>301</v>
      </c>
      <c r="D299" s="117"/>
      <c r="E299" s="116">
        <v>2</v>
      </c>
      <c r="F299" s="116" t="s">
        <v>90</v>
      </c>
      <c r="G299" s="115">
        <v>85</v>
      </c>
      <c r="H299" s="115">
        <f t="shared" si="7"/>
        <v>170</v>
      </c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1"/>
      <c r="W299" s="1"/>
      <c r="X299" s="1"/>
    </row>
    <row r="300" spans="1:25" ht="15" x14ac:dyDescent="0.25">
      <c r="A300" s="43">
        <v>291</v>
      </c>
      <c r="B300" s="125"/>
      <c r="C300" s="117" t="s">
        <v>331</v>
      </c>
      <c r="D300" s="117"/>
      <c r="E300" s="116">
        <v>45</v>
      </c>
      <c r="F300" s="116" t="s">
        <v>85</v>
      </c>
      <c r="G300" s="115">
        <v>500</v>
      </c>
      <c r="H300" s="115">
        <f t="shared" si="7"/>
        <v>22500</v>
      </c>
      <c r="I300" s="126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1"/>
      <c r="W300" s="1"/>
      <c r="X300" s="1"/>
    </row>
    <row r="301" spans="1:25" ht="15" x14ac:dyDescent="0.25">
      <c r="A301" s="43">
        <v>292</v>
      </c>
      <c r="B301" s="124"/>
      <c r="C301" s="117" t="s">
        <v>332</v>
      </c>
      <c r="D301" s="117"/>
      <c r="E301" s="116">
        <v>3</v>
      </c>
      <c r="F301" s="116" t="s">
        <v>90</v>
      </c>
      <c r="G301" s="115">
        <v>115</v>
      </c>
      <c r="H301" s="115">
        <f t="shared" si="7"/>
        <v>345</v>
      </c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1"/>
      <c r="W301" s="1"/>
      <c r="X301" s="1"/>
    </row>
    <row r="302" spans="1:25" ht="15" x14ac:dyDescent="0.25">
      <c r="A302" s="43">
        <v>293</v>
      </c>
      <c r="B302" s="124"/>
      <c r="C302" s="117" t="s">
        <v>153</v>
      </c>
      <c r="D302" s="117"/>
      <c r="E302" s="116">
        <v>15</v>
      </c>
      <c r="F302" s="116" t="s">
        <v>90</v>
      </c>
      <c r="G302" s="114">
        <v>200</v>
      </c>
      <c r="H302" s="115">
        <f t="shared" si="7"/>
        <v>3000</v>
      </c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1"/>
      <c r="W302" s="1"/>
      <c r="X302" s="1"/>
    </row>
    <row r="303" spans="1:25" ht="15" x14ac:dyDescent="0.25">
      <c r="A303" s="43">
        <v>294</v>
      </c>
      <c r="B303" s="124"/>
      <c r="C303" s="112" t="s">
        <v>380</v>
      </c>
      <c r="D303" s="112"/>
      <c r="E303" s="116">
        <v>5</v>
      </c>
      <c r="F303" s="116" t="s">
        <v>95</v>
      </c>
      <c r="G303" s="114">
        <v>650</v>
      </c>
      <c r="H303" s="115">
        <f t="shared" si="7"/>
        <v>3250</v>
      </c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1"/>
      <c r="W303" s="1"/>
      <c r="X303" s="1"/>
    </row>
    <row r="304" spans="1:25" ht="15" x14ac:dyDescent="0.25">
      <c r="A304" s="43">
        <v>295</v>
      </c>
      <c r="B304" s="124"/>
      <c r="C304" s="112" t="s">
        <v>398</v>
      </c>
      <c r="D304" s="112"/>
      <c r="E304" s="116">
        <v>4</v>
      </c>
      <c r="F304" s="116" t="s">
        <v>95</v>
      </c>
      <c r="G304" s="114">
        <v>290</v>
      </c>
      <c r="H304" s="115">
        <f t="shared" si="7"/>
        <v>1160</v>
      </c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1"/>
      <c r="W304" s="1"/>
      <c r="X304" s="1"/>
    </row>
    <row r="305" spans="1:25" ht="15" x14ac:dyDescent="0.25">
      <c r="A305" s="43">
        <v>296</v>
      </c>
      <c r="B305" s="124"/>
      <c r="C305" s="117" t="s">
        <v>333</v>
      </c>
      <c r="D305" s="117"/>
      <c r="E305" s="116">
        <v>30</v>
      </c>
      <c r="F305" s="116" t="s">
        <v>89</v>
      </c>
      <c r="G305" s="115">
        <v>150</v>
      </c>
      <c r="H305" s="115">
        <f t="shared" si="7"/>
        <v>4500</v>
      </c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1"/>
      <c r="W305" s="1"/>
      <c r="X305" s="1"/>
    </row>
    <row r="306" spans="1:25" ht="15" x14ac:dyDescent="0.25">
      <c r="A306" s="43">
        <v>297</v>
      </c>
      <c r="B306" s="124"/>
      <c r="C306" s="117" t="s">
        <v>334</v>
      </c>
      <c r="D306" s="117"/>
      <c r="E306" s="116">
        <v>30</v>
      </c>
      <c r="F306" s="116" t="s">
        <v>89</v>
      </c>
      <c r="G306" s="115">
        <v>120</v>
      </c>
      <c r="H306" s="115">
        <f t="shared" si="7"/>
        <v>3600</v>
      </c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1"/>
      <c r="W306" s="1"/>
      <c r="X306" s="1"/>
    </row>
    <row r="307" spans="1:25" ht="15" x14ac:dyDescent="0.25">
      <c r="A307" s="43">
        <v>298</v>
      </c>
      <c r="B307" s="124"/>
      <c r="C307" s="117" t="s">
        <v>335</v>
      </c>
      <c r="D307" s="117"/>
      <c r="E307" s="116">
        <v>30</v>
      </c>
      <c r="F307" s="116" t="s">
        <v>89</v>
      </c>
      <c r="G307" s="115">
        <v>180</v>
      </c>
      <c r="H307" s="115">
        <f t="shared" si="7"/>
        <v>5400</v>
      </c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1"/>
      <c r="W307" s="1"/>
      <c r="X307" s="1"/>
    </row>
    <row r="308" spans="1:25" ht="15" x14ac:dyDescent="0.25">
      <c r="A308" s="43">
        <v>299</v>
      </c>
      <c r="B308" s="124"/>
      <c r="C308" s="117" t="s">
        <v>334</v>
      </c>
      <c r="D308" s="117"/>
      <c r="E308" s="116">
        <v>30</v>
      </c>
      <c r="F308" s="116" t="s">
        <v>89</v>
      </c>
      <c r="G308" s="115">
        <v>120</v>
      </c>
      <c r="H308" s="115">
        <f t="shared" si="7"/>
        <v>3600</v>
      </c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1"/>
      <c r="W308" s="1"/>
      <c r="X308" s="1"/>
    </row>
    <row r="309" spans="1:25" s="35" customFormat="1" ht="15" x14ac:dyDescent="0.25">
      <c r="A309" s="43">
        <v>300</v>
      </c>
      <c r="B309" s="107" t="s">
        <v>23</v>
      </c>
      <c r="C309" s="107" t="s">
        <v>337</v>
      </c>
      <c r="D309" s="108" t="s">
        <v>21</v>
      </c>
      <c r="E309" s="128"/>
      <c r="F309" s="108"/>
      <c r="G309" s="110"/>
      <c r="H309" s="110">
        <f>SUM(H310:H332)</f>
        <v>11994000</v>
      </c>
      <c r="I309" s="108" t="s">
        <v>22</v>
      </c>
      <c r="J309" s="94">
        <v>1</v>
      </c>
      <c r="K309" s="94">
        <v>1</v>
      </c>
      <c r="L309" s="94">
        <v>1</v>
      </c>
      <c r="M309" s="94">
        <v>1</v>
      </c>
      <c r="N309" s="94">
        <v>1</v>
      </c>
      <c r="O309" s="94">
        <v>1</v>
      </c>
      <c r="P309" s="94">
        <v>1</v>
      </c>
      <c r="Q309" s="94">
        <v>1</v>
      </c>
      <c r="R309" s="94">
        <v>1</v>
      </c>
      <c r="S309" s="94">
        <v>1</v>
      </c>
      <c r="T309" s="94">
        <v>1</v>
      </c>
      <c r="U309" s="94">
        <v>1</v>
      </c>
      <c r="V309" s="44"/>
      <c r="W309" s="52"/>
      <c r="X309" s="52"/>
      <c r="Y309" s="44"/>
    </row>
    <row r="310" spans="1:25" ht="15" x14ac:dyDescent="0.25">
      <c r="A310" s="43">
        <v>301</v>
      </c>
      <c r="B310" s="124"/>
      <c r="C310" s="117" t="s">
        <v>123</v>
      </c>
      <c r="D310" s="127"/>
      <c r="E310" s="116">
        <v>200</v>
      </c>
      <c r="F310" s="116" t="s">
        <v>91</v>
      </c>
      <c r="G310" s="115">
        <v>280</v>
      </c>
      <c r="H310" s="137">
        <f>E310*G310*4</f>
        <v>224000</v>
      </c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1"/>
      <c r="W310" s="1"/>
      <c r="X310" s="1"/>
    </row>
    <row r="311" spans="1:25" ht="15" x14ac:dyDescent="0.25">
      <c r="A311" s="43">
        <v>302</v>
      </c>
      <c r="B311" s="124"/>
      <c r="C311" s="117" t="s">
        <v>128</v>
      </c>
      <c r="D311" s="127"/>
      <c r="E311" s="116">
        <v>201</v>
      </c>
      <c r="F311" s="116" t="s">
        <v>91</v>
      </c>
      <c r="G311" s="115">
        <v>300</v>
      </c>
      <c r="H311" s="137">
        <f t="shared" ref="H311:H332" si="8">E311*G311*4</f>
        <v>241200</v>
      </c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1"/>
      <c r="W311" s="1"/>
      <c r="X311" s="1"/>
    </row>
    <row r="312" spans="1:25" ht="15" x14ac:dyDescent="0.25">
      <c r="A312" s="43">
        <v>303</v>
      </c>
      <c r="B312" s="124"/>
      <c r="C312" s="117" t="s">
        <v>402</v>
      </c>
      <c r="D312" s="127"/>
      <c r="E312" s="116">
        <v>100</v>
      </c>
      <c r="F312" s="116" t="s">
        <v>85</v>
      </c>
      <c r="G312" s="115">
        <v>360</v>
      </c>
      <c r="H312" s="137">
        <f t="shared" si="8"/>
        <v>144000</v>
      </c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1"/>
      <c r="W312" s="1"/>
      <c r="X312" s="1"/>
    </row>
    <row r="313" spans="1:25" ht="15" x14ac:dyDescent="0.25">
      <c r="A313" s="43">
        <v>304</v>
      </c>
      <c r="B313" s="124"/>
      <c r="C313" s="117" t="s">
        <v>262</v>
      </c>
      <c r="D313" s="127"/>
      <c r="E313" s="116">
        <v>395</v>
      </c>
      <c r="F313" s="116" t="s">
        <v>85</v>
      </c>
      <c r="G313" s="115">
        <v>50</v>
      </c>
      <c r="H313" s="137">
        <f t="shared" si="8"/>
        <v>79000</v>
      </c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1"/>
      <c r="W313" s="1"/>
      <c r="X313" s="1"/>
    </row>
    <row r="314" spans="1:25" ht="15" x14ac:dyDescent="0.25">
      <c r="A314" s="43">
        <v>305</v>
      </c>
      <c r="B314" s="124"/>
      <c r="C314" s="117" t="s">
        <v>98</v>
      </c>
      <c r="D314" s="127"/>
      <c r="E314" s="116">
        <v>450</v>
      </c>
      <c r="F314" s="116" t="s">
        <v>85</v>
      </c>
      <c r="G314" s="115">
        <v>53</v>
      </c>
      <c r="H314" s="137">
        <f t="shared" si="8"/>
        <v>95400</v>
      </c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1"/>
      <c r="W314" s="1"/>
      <c r="X314" s="1"/>
    </row>
    <row r="315" spans="1:25" ht="15" x14ac:dyDescent="0.25">
      <c r="A315" s="43">
        <v>306</v>
      </c>
      <c r="B315" s="125"/>
      <c r="C315" s="117" t="s">
        <v>342</v>
      </c>
      <c r="D315" s="126"/>
      <c r="E315" s="116">
        <v>500</v>
      </c>
      <c r="F315" s="116" t="s">
        <v>90</v>
      </c>
      <c r="G315" s="115">
        <v>124</v>
      </c>
      <c r="H315" s="137">
        <f t="shared" si="8"/>
        <v>248000</v>
      </c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1"/>
      <c r="W315" s="1"/>
      <c r="X315" s="1"/>
    </row>
    <row r="316" spans="1:25" ht="15" x14ac:dyDescent="0.25">
      <c r="A316" s="43">
        <v>307</v>
      </c>
      <c r="B316" s="124"/>
      <c r="C316" s="117" t="s">
        <v>343</v>
      </c>
      <c r="D316" s="127"/>
      <c r="E316" s="116">
        <v>1000</v>
      </c>
      <c r="F316" s="116" t="s">
        <v>85</v>
      </c>
      <c r="G316" s="115">
        <v>17</v>
      </c>
      <c r="H316" s="137">
        <f t="shared" si="8"/>
        <v>68000</v>
      </c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1"/>
      <c r="W316" s="1"/>
      <c r="X316" s="1"/>
    </row>
    <row r="317" spans="1:25" ht="15" x14ac:dyDescent="0.25">
      <c r="A317" s="43">
        <v>308</v>
      </c>
      <c r="B317" s="124"/>
      <c r="C317" s="117" t="s">
        <v>344</v>
      </c>
      <c r="D317" s="127"/>
      <c r="E317" s="116">
        <v>150</v>
      </c>
      <c r="F317" s="116" t="s">
        <v>85</v>
      </c>
      <c r="G317" s="115">
        <v>790</v>
      </c>
      <c r="H317" s="137">
        <f t="shared" si="8"/>
        <v>474000</v>
      </c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1"/>
      <c r="W317" s="1"/>
      <c r="X317" s="1"/>
    </row>
    <row r="318" spans="1:25" ht="15" x14ac:dyDescent="0.25">
      <c r="A318" s="43">
        <v>309</v>
      </c>
      <c r="B318" s="124"/>
      <c r="C318" s="117" t="s">
        <v>345</v>
      </c>
      <c r="D318" s="127"/>
      <c r="E318" s="116">
        <v>500</v>
      </c>
      <c r="F318" s="116" t="s">
        <v>90</v>
      </c>
      <c r="G318" s="115">
        <v>295</v>
      </c>
      <c r="H318" s="137">
        <f t="shared" si="8"/>
        <v>590000</v>
      </c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1"/>
      <c r="W318" s="1"/>
      <c r="X318" s="1"/>
    </row>
    <row r="319" spans="1:25" ht="15" x14ac:dyDescent="0.25">
      <c r="A319" s="43">
        <v>310</v>
      </c>
      <c r="B319" s="124"/>
      <c r="C319" s="117" t="s">
        <v>444</v>
      </c>
      <c r="D319" s="127"/>
      <c r="E319" s="116">
        <v>2040</v>
      </c>
      <c r="F319" s="116" t="s">
        <v>89</v>
      </c>
      <c r="G319" s="115">
        <v>150</v>
      </c>
      <c r="H319" s="137">
        <f t="shared" si="8"/>
        <v>1224000</v>
      </c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1"/>
      <c r="W319" s="1"/>
      <c r="X319" s="1"/>
    </row>
    <row r="320" spans="1:25" ht="15" x14ac:dyDescent="0.25">
      <c r="A320" s="43">
        <v>311</v>
      </c>
      <c r="B320" s="124"/>
      <c r="C320" s="117" t="s">
        <v>445</v>
      </c>
      <c r="D320" s="127"/>
      <c r="E320" s="116">
        <v>2040</v>
      </c>
      <c r="F320" s="116" t="s">
        <v>89</v>
      </c>
      <c r="G320" s="115">
        <v>120</v>
      </c>
      <c r="H320" s="137">
        <f t="shared" si="8"/>
        <v>979200</v>
      </c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1"/>
      <c r="W320" s="1"/>
      <c r="X320" s="1"/>
    </row>
    <row r="321" spans="1:24" ht="15" x14ac:dyDescent="0.25">
      <c r="A321" s="43">
        <v>312</v>
      </c>
      <c r="B321" s="124"/>
      <c r="C321" s="117" t="s">
        <v>446</v>
      </c>
      <c r="D321" s="127"/>
      <c r="E321" s="116">
        <v>2040</v>
      </c>
      <c r="F321" s="116" t="s">
        <v>89</v>
      </c>
      <c r="G321" s="115">
        <v>180</v>
      </c>
      <c r="H321" s="137">
        <f t="shared" si="8"/>
        <v>1468800</v>
      </c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1"/>
      <c r="W321" s="1"/>
      <c r="X321" s="1"/>
    </row>
    <row r="322" spans="1:24" ht="15" x14ac:dyDescent="0.25">
      <c r="A322" s="43">
        <v>313</v>
      </c>
      <c r="B322" s="124"/>
      <c r="C322" s="117" t="s">
        <v>447</v>
      </c>
      <c r="D322" s="127"/>
      <c r="E322" s="116">
        <v>2040</v>
      </c>
      <c r="F322" s="116" t="s">
        <v>89</v>
      </c>
      <c r="G322" s="115">
        <v>120</v>
      </c>
      <c r="H322" s="137">
        <f t="shared" si="8"/>
        <v>979200</v>
      </c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1"/>
      <c r="W322" s="1"/>
      <c r="X322" s="1"/>
    </row>
    <row r="323" spans="1:24" ht="15" x14ac:dyDescent="0.25">
      <c r="A323" s="43">
        <v>314</v>
      </c>
      <c r="B323" s="124"/>
      <c r="C323" s="117" t="s">
        <v>448</v>
      </c>
      <c r="D323" s="127"/>
      <c r="E323" s="116">
        <v>2040</v>
      </c>
      <c r="F323" s="116" t="s">
        <v>89</v>
      </c>
      <c r="G323" s="115">
        <v>180</v>
      </c>
      <c r="H323" s="137">
        <f t="shared" si="8"/>
        <v>1468800</v>
      </c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1"/>
      <c r="W323" s="1"/>
      <c r="X323" s="1"/>
    </row>
    <row r="324" spans="1:24" ht="15" x14ac:dyDescent="0.25">
      <c r="A324" s="43">
        <v>315</v>
      </c>
      <c r="B324" s="124"/>
      <c r="C324" s="117" t="s">
        <v>398</v>
      </c>
      <c r="D324" s="127"/>
      <c r="E324" s="116">
        <v>250</v>
      </c>
      <c r="F324" s="116" t="s">
        <v>95</v>
      </c>
      <c r="G324" s="115">
        <v>290</v>
      </c>
      <c r="H324" s="137">
        <f t="shared" si="8"/>
        <v>290000</v>
      </c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1"/>
      <c r="W324" s="1"/>
      <c r="X324" s="1"/>
    </row>
    <row r="325" spans="1:24" ht="15" x14ac:dyDescent="0.25">
      <c r="A325" s="43">
        <v>316</v>
      </c>
      <c r="B325" s="124"/>
      <c r="C325" s="117" t="s">
        <v>346</v>
      </c>
      <c r="D325" s="127"/>
      <c r="E325" s="116">
        <v>200</v>
      </c>
      <c r="F325" s="116" t="s">
        <v>90</v>
      </c>
      <c r="G325" s="115">
        <v>120</v>
      </c>
      <c r="H325" s="137">
        <f t="shared" si="8"/>
        <v>96000</v>
      </c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1"/>
      <c r="W325" s="1"/>
      <c r="X325" s="1"/>
    </row>
    <row r="326" spans="1:24" ht="15" x14ac:dyDescent="0.25">
      <c r="A326" s="43">
        <v>317</v>
      </c>
      <c r="B326" s="124"/>
      <c r="C326" s="117" t="s">
        <v>347</v>
      </c>
      <c r="D326" s="127"/>
      <c r="E326" s="116">
        <v>200</v>
      </c>
      <c r="F326" s="116" t="s">
        <v>90</v>
      </c>
      <c r="G326" s="115">
        <v>150</v>
      </c>
      <c r="H326" s="137">
        <f t="shared" si="8"/>
        <v>120000</v>
      </c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1"/>
      <c r="W326" s="1"/>
      <c r="X326" s="1"/>
    </row>
    <row r="327" spans="1:24" ht="15" x14ac:dyDescent="0.25">
      <c r="A327" s="43">
        <v>318</v>
      </c>
      <c r="B327" s="124"/>
      <c r="C327" s="117" t="s">
        <v>107</v>
      </c>
      <c r="D327" s="127"/>
      <c r="E327" s="116">
        <v>100</v>
      </c>
      <c r="F327" s="116" t="s">
        <v>108</v>
      </c>
      <c r="G327" s="115">
        <v>520</v>
      </c>
      <c r="H327" s="137">
        <f t="shared" si="8"/>
        <v>208000</v>
      </c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1"/>
      <c r="W327" s="1"/>
      <c r="X327" s="1"/>
    </row>
    <row r="328" spans="1:24" ht="15" x14ac:dyDescent="0.25">
      <c r="A328" s="43">
        <v>319</v>
      </c>
      <c r="B328" s="125"/>
      <c r="C328" s="117" t="s">
        <v>348</v>
      </c>
      <c r="D328" s="126"/>
      <c r="E328" s="116">
        <v>100</v>
      </c>
      <c r="F328" s="116" t="s">
        <v>90</v>
      </c>
      <c r="G328" s="115">
        <v>144</v>
      </c>
      <c r="H328" s="137">
        <f t="shared" si="8"/>
        <v>57600</v>
      </c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1"/>
      <c r="W328" s="1"/>
      <c r="X328" s="1"/>
    </row>
    <row r="329" spans="1:24" ht="15" x14ac:dyDescent="0.25">
      <c r="A329" s="43">
        <v>320</v>
      </c>
      <c r="B329" s="124"/>
      <c r="C329" s="117" t="s">
        <v>349</v>
      </c>
      <c r="D329" s="127"/>
      <c r="E329" s="116">
        <v>60</v>
      </c>
      <c r="F329" s="116" t="s">
        <v>85</v>
      </c>
      <c r="G329" s="115">
        <v>955</v>
      </c>
      <c r="H329" s="137">
        <f t="shared" si="8"/>
        <v>229200</v>
      </c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1"/>
      <c r="W329" s="1"/>
      <c r="X329" s="1"/>
    </row>
    <row r="330" spans="1:24" ht="15" x14ac:dyDescent="0.25">
      <c r="A330" s="43">
        <v>321</v>
      </c>
      <c r="B330" s="124"/>
      <c r="C330" s="117" t="s">
        <v>350</v>
      </c>
      <c r="D330" s="127"/>
      <c r="E330" s="116">
        <v>60</v>
      </c>
      <c r="F330" s="116" t="s">
        <v>85</v>
      </c>
      <c r="G330" s="115">
        <v>2716</v>
      </c>
      <c r="H330" s="137">
        <f t="shared" si="8"/>
        <v>651840</v>
      </c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1"/>
      <c r="W330" s="1"/>
      <c r="X330" s="1"/>
    </row>
    <row r="331" spans="1:24" ht="15" x14ac:dyDescent="0.25">
      <c r="A331" s="43">
        <v>322</v>
      </c>
      <c r="B331" s="124"/>
      <c r="C331" s="117" t="s">
        <v>297</v>
      </c>
      <c r="D331" s="127"/>
      <c r="E331" s="116">
        <v>155</v>
      </c>
      <c r="F331" s="116" t="s">
        <v>258</v>
      </c>
      <c r="G331" s="115">
        <v>1500</v>
      </c>
      <c r="H331" s="137">
        <f t="shared" si="8"/>
        <v>930000</v>
      </c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1"/>
      <c r="W331" s="1"/>
      <c r="X331" s="1"/>
    </row>
    <row r="332" spans="1:24" ht="15" x14ac:dyDescent="0.25">
      <c r="A332" s="43">
        <v>323</v>
      </c>
      <c r="B332" s="124"/>
      <c r="C332" s="117" t="s">
        <v>87</v>
      </c>
      <c r="D332" s="127"/>
      <c r="E332" s="116">
        <v>60</v>
      </c>
      <c r="F332" s="116" t="s">
        <v>259</v>
      </c>
      <c r="G332" s="115">
        <v>4699</v>
      </c>
      <c r="H332" s="137">
        <f t="shared" si="8"/>
        <v>1127760</v>
      </c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1"/>
      <c r="W332" s="1"/>
      <c r="X332" s="1"/>
    </row>
    <row r="333" spans="1:24" ht="15" x14ac:dyDescent="0.25">
      <c r="A333" s="43">
        <v>324</v>
      </c>
      <c r="B333" s="107" t="s">
        <v>23</v>
      </c>
      <c r="C333" s="138" t="s">
        <v>210</v>
      </c>
      <c r="D333" s="139" t="s">
        <v>21</v>
      </c>
      <c r="E333" s="139"/>
      <c r="F333" s="139"/>
      <c r="G333" s="140"/>
      <c r="H333" s="141">
        <f>SUM(H334:H369)</f>
        <v>933700</v>
      </c>
      <c r="I333" s="139" t="s">
        <v>22</v>
      </c>
      <c r="J333" s="99"/>
      <c r="K333" s="99"/>
      <c r="L333" s="94"/>
      <c r="M333" s="94"/>
      <c r="N333" s="94"/>
      <c r="O333" s="94"/>
      <c r="P333" s="94"/>
      <c r="Q333" s="94"/>
      <c r="R333" s="94"/>
      <c r="S333" s="94">
        <v>1</v>
      </c>
      <c r="T333" s="94"/>
      <c r="U333" s="94"/>
      <c r="V333" s="1"/>
      <c r="W333" s="1"/>
      <c r="X333" s="1"/>
    </row>
    <row r="334" spans="1:24" ht="15" x14ac:dyDescent="0.25">
      <c r="A334" s="43">
        <v>325</v>
      </c>
      <c r="B334" s="124"/>
      <c r="C334" s="122" t="s">
        <v>253</v>
      </c>
      <c r="D334" s="142"/>
      <c r="E334" s="143">
        <v>1</v>
      </c>
      <c r="F334" s="142" t="s">
        <v>88</v>
      </c>
      <c r="G334" s="137">
        <v>15000</v>
      </c>
      <c r="H334" s="137">
        <v>15000</v>
      </c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1"/>
      <c r="W334" s="1"/>
      <c r="X334" s="1"/>
    </row>
    <row r="335" spans="1:24" ht="15" x14ac:dyDescent="0.25">
      <c r="A335" s="43">
        <v>326</v>
      </c>
      <c r="B335" s="124"/>
      <c r="C335" s="122" t="s">
        <v>254</v>
      </c>
      <c r="D335" s="142"/>
      <c r="E335" s="143">
        <v>40</v>
      </c>
      <c r="F335" s="142" t="s">
        <v>85</v>
      </c>
      <c r="G335" s="137">
        <v>4777.25</v>
      </c>
      <c r="H335" s="137">
        <v>191090</v>
      </c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1"/>
      <c r="W335" s="1"/>
      <c r="X335" s="1"/>
    </row>
    <row r="336" spans="1:24" ht="15" x14ac:dyDescent="0.25">
      <c r="A336" s="43">
        <v>327</v>
      </c>
      <c r="B336" s="124"/>
      <c r="C336" s="122" t="s">
        <v>123</v>
      </c>
      <c r="D336" s="142"/>
      <c r="E336" s="143">
        <v>25</v>
      </c>
      <c r="F336" s="142" t="s">
        <v>91</v>
      </c>
      <c r="G336" s="137">
        <v>280</v>
      </c>
      <c r="H336" s="137">
        <v>7000</v>
      </c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1"/>
      <c r="W336" s="1"/>
      <c r="X336" s="1"/>
    </row>
    <row r="337" spans="1:24" ht="15" x14ac:dyDescent="0.25">
      <c r="A337" s="43">
        <v>328</v>
      </c>
      <c r="B337" s="124"/>
      <c r="C337" s="122" t="s">
        <v>120</v>
      </c>
      <c r="D337" s="142"/>
      <c r="E337" s="143">
        <v>100</v>
      </c>
      <c r="F337" s="142" t="s">
        <v>85</v>
      </c>
      <c r="G337" s="137">
        <v>53</v>
      </c>
      <c r="H337" s="137">
        <v>5300</v>
      </c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1"/>
      <c r="W337" s="1"/>
      <c r="X337" s="1"/>
    </row>
    <row r="338" spans="1:24" ht="15" x14ac:dyDescent="0.25">
      <c r="A338" s="43">
        <v>329</v>
      </c>
      <c r="B338" s="124"/>
      <c r="C338" s="122" t="s">
        <v>98</v>
      </c>
      <c r="D338" s="142"/>
      <c r="E338" s="143">
        <v>100</v>
      </c>
      <c r="F338" s="142" t="s">
        <v>85</v>
      </c>
      <c r="G338" s="137">
        <v>53</v>
      </c>
      <c r="H338" s="137">
        <v>5300</v>
      </c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1"/>
      <c r="W338" s="1"/>
      <c r="X338" s="1"/>
    </row>
    <row r="339" spans="1:24" ht="15" x14ac:dyDescent="0.25">
      <c r="A339" s="43">
        <v>330</v>
      </c>
      <c r="B339" s="124"/>
      <c r="C339" s="122" t="s">
        <v>458</v>
      </c>
      <c r="D339" s="142"/>
      <c r="E339" s="143">
        <v>20</v>
      </c>
      <c r="F339" s="142" t="s">
        <v>85</v>
      </c>
      <c r="G339" s="137">
        <v>60</v>
      </c>
      <c r="H339" s="137">
        <v>1200</v>
      </c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1"/>
      <c r="W339" s="1"/>
      <c r="X339" s="1"/>
    </row>
    <row r="340" spans="1:24" ht="15" x14ac:dyDescent="0.25">
      <c r="A340" s="43">
        <v>331</v>
      </c>
      <c r="B340" s="124"/>
      <c r="C340" s="112" t="s">
        <v>459</v>
      </c>
      <c r="D340" s="142"/>
      <c r="E340" s="143">
        <v>20</v>
      </c>
      <c r="F340" s="142" t="s">
        <v>85</v>
      </c>
      <c r="G340" s="137">
        <v>60</v>
      </c>
      <c r="H340" s="137">
        <v>1200</v>
      </c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1"/>
      <c r="W340" s="1"/>
      <c r="X340" s="1"/>
    </row>
    <row r="341" spans="1:24" ht="15" x14ac:dyDescent="0.25">
      <c r="A341" s="43">
        <v>332</v>
      </c>
      <c r="B341" s="124"/>
      <c r="C341" s="122" t="s">
        <v>99</v>
      </c>
      <c r="D341" s="142"/>
      <c r="E341" s="143">
        <v>10</v>
      </c>
      <c r="F341" s="142" t="s">
        <v>85</v>
      </c>
      <c r="G341" s="137">
        <v>33</v>
      </c>
      <c r="H341" s="137">
        <v>330</v>
      </c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1"/>
      <c r="W341" s="1"/>
      <c r="X341" s="1"/>
    </row>
    <row r="342" spans="1:24" ht="15" x14ac:dyDescent="0.25">
      <c r="A342" s="43">
        <v>333</v>
      </c>
      <c r="B342" s="124"/>
      <c r="C342" s="122" t="s">
        <v>311</v>
      </c>
      <c r="D342" s="142"/>
      <c r="E342" s="143">
        <v>10</v>
      </c>
      <c r="F342" s="142" t="s">
        <v>257</v>
      </c>
      <c r="G342" s="137">
        <v>75</v>
      </c>
      <c r="H342" s="137">
        <v>750</v>
      </c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1"/>
      <c r="W342" s="1"/>
      <c r="X342" s="1"/>
    </row>
    <row r="343" spans="1:24" ht="15" x14ac:dyDescent="0.25">
      <c r="A343" s="43">
        <v>334</v>
      </c>
      <c r="B343" s="124"/>
      <c r="C343" s="122" t="s">
        <v>255</v>
      </c>
      <c r="D343" s="142"/>
      <c r="E343" s="143">
        <v>20</v>
      </c>
      <c r="F343" s="142" t="s">
        <v>90</v>
      </c>
      <c r="G343" s="137">
        <v>285.5</v>
      </c>
      <c r="H343" s="137">
        <v>5710</v>
      </c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1"/>
      <c r="W343" s="1"/>
      <c r="X343" s="1"/>
    </row>
    <row r="344" spans="1:24" ht="15" x14ac:dyDescent="0.25">
      <c r="A344" s="43">
        <v>335</v>
      </c>
      <c r="B344" s="124"/>
      <c r="C344" s="122" t="s">
        <v>230</v>
      </c>
      <c r="D344" s="126"/>
      <c r="E344" s="127">
        <v>40</v>
      </c>
      <c r="F344" s="127" t="s">
        <v>90</v>
      </c>
      <c r="G344" s="144">
        <v>210</v>
      </c>
      <c r="H344" s="145">
        <v>8400</v>
      </c>
      <c r="I344" s="126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1"/>
      <c r="W344" s="1"/>
      <c r="X344" s="1"/>
    </row>
    <row r="345" spans="1:24" ht="15" x14ac:dyDescent="0.25">
      <c r="A345" s="43">
        <v>336</v>
      </c>
      <c r="B345" s="124"/>
      <c r="C345" s="122" t="s">
        <v>256</v>
      </c>
      <c r="D345" s="127"/>
      <c r="E345" s="146">
        <v>22</v>
      </c>
      <c r="F345" s="127" t="s">
        <v>258</v>
      </c>
      <c r="G345" s="145">
        <v>396</v>
      </c>
      <c r="H345" s="145">
        <v>8712</v>
      </c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1"/>
      <c r="W345" s="1"/>
      <c r="X345" s="1"/>
    </row>
    <row r="346" spans="1:24" ht="15" x14ac:dyDescent="0.25">
      <c r="A346" s="43">
        <v>337</v>
      </c>
      <c r="B346" s="124"/>
      <c r="C346" s="122" t="s">
        <v>314</v>
      </c>
      <c r="D346" s="127"/>
      <c r="E346" s="146">
        <v>18</v>
      </c>
      <c r="F346" s="127" t="s">
        <v>95</v>
      </c>
      <c r="G346" s="145">
        <v>738</v>
      </c>
      <c r="H346" s="145">
        <v>13284</v>
      </c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1"/>
      <c r="W346" s="1"/>
      <c r="X346" s="1"/>
    </row>
    <row r="347" spans="1:24" ht="15" x14ac:dyDescent="0.25">
      <c r="A347" s="43">
        <v>338</v>
      </c>
      <c r="B347" s="124"/>
      <c r="C347" s="122" t="s">
        <v>87</v>
      </c>
      <c r="D347" s="127"/>
      <c r="E347" s="146">
        <v>6</v>
      </c>
      <c r="F347" s="127" t="s">
        <v>259</v>
      </c>
      <c r="G347" s="145">
        <v>4699</v>
      </c>
      <c r="H347" s="145">
        <v>28194</v>
      </c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1"/>
      <c r="W347" s="1"/>
      <c r="X347" s="1"/>
    </row>
    <row r="348" spans="1:24" ht="15" x14ac:dyDescent="0.25">
      <c r="A348" s="43">
        <v>339</v>
      </c>
      <c r="B348" s="124"/>
      <c r="C348" s="122" t="s">
        <v>125</v>
      </c>
      <c r="D348" s="127"/>
      <c r="E348" s="146">
        <v>20</v>
      </c>
      <c r="F348" s="127" t="s">
        <v>229</v>
      </c>
      <c r="G348" s="145">
        <v>80</v>
      </c>
      <c r="H348" s="145">
        <v>1600</v>
      </c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1"/>
      <c r="W348" s="1"/>
      <c r="X348" s="1"/>
    </row>
    <row r="349" spans="1:24" ht="15" x14ac:dyDescent="0.25">
      <c r="A349" s="43">
        <v>340</v>
      </c>
      <c r="B349" s="124"/>
      <c r="C349" s="122" t="s">
        <v>109</v>
      </c>
      <c r="D349" s="127"/>
      <c r="E349" s="146">
        <v>10</v>
      </c>
      <c r="F349" s="127" t="s">
        <v>85</v>
      </c>
      <c r="G349" s="145">
        <v>80</v>
      </c>
      <c r="H349" s="145">
        <v>800</v>
      </c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1"/>
      <c r="W349" s="1"/>
      <c r="X349" s="1"/>
    </row>
    <row r="350" spans="1:24" ht="15" x14ac:dyDescent="0.25">
      <c r="A350" s="43">
        <v>341</v>
      </c>
      <c r="B350" s="124"/>
      <c r="C350" s="122" t="s">
        <v>92</v>
      </c>
      <c r="D350" s="127"/>
      <c r="E350" s="146">
        <v>30</v>
      </c>
      <c r="F350" s="127" t="s">
        <v>85</v>
      </c>
      <c r="G350" s="145">
        <v>146</v>
      </c>
      <c r="H350" s="145">
        <v>4380</v>
      </c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1"/>
      <c r="W350" s="1"/>
      <c r="X350" s="1"/>
    </row>
    <row r="351" spans="1:24" ht="15" x14ac:dyDescent="0.25">
      <c r="A351" s="43">
        <v>342</v>
      </c>
      <c r="B351" s="124"/>
      <c r="C351" s="122" t="s">
        <v>138</v>
      </c>
      <c r="D351" s="127"/>
      <c r="E351" s="146">
        <v>30</v>
      </c>
      <c r="F351" s="127" t="s">
        <v>95</v>
      </c>
      <c r="G351" s="145">
        <v>22</v>
      </c>
      <c r="H351" s="145">
        <v>660</v>
      </c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1"/>
      <c r="W351" s="1"/>
      <c r="X351" s="1"/>
    </row>
    <row r="352" spans="1:24" ht="15" x14ac:dyDescent="0.25">
      <c r="A352" s="43">
        <v>343</v>
      </c>
      <c r="B352" s="124"/>
      <c r="C352" s="122" t="s">
        <v>106</v>
      </c>
      <c r="D352" s="127"/>
      <c r="E352" s="146">
        <v>20</v>
      </c>
      <c r="F352" s="127" t="s">
        <v>95</v>
      </c>
      <c r="G352" s="145">
        <v>95</v>
      </c>
      <c r="H352" s="145">
        <v>1900</v>
      </c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1"/>
      <c r="W352" s="1"/>
      <c r="X352" s="1"/>
    </row>
    <row r="353" spans="1:24" ht="15" x14ac:dyDescent="0.25">
      <c r="A353" s="43">
        <v>344</v>
      </c>
      <c r="B353" s="124"/>
      <c r="C353" s="122" t="s">
        <v>107</v>
      </c>
      <c r="D353" s="127"/>
      <c r="E353" s="146">
        <v>20</v>
      </c>
      <c r="F353" s="127" t="s">
        <v>108</v>
      </c>
      <c r="G353" s="145">
        <v>520</v>
      </c>
      <c r="H353" s="145">
        <v>10400</v>
      </c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1"/>
      <c r="W353" s="1"/>
      <c r="X353" s="1"/>
    </row>
    <row r="354" spans="1:24" ht="15" x14ac:dyDescent="0.25">
      <c r="A354" s="43">
        <v>345</v>
      </c>
      <c r="B354" s="124"/>
      <c r="C354" s="122" t="s">
        <v>100</v>
      </c>
      <c r="D354" s="122"/>
      <c r="E354" s="118">
        <v>20</v>
      </c>
      <c r="F354" s="118" t="s">
        <v>90</v>
      </c>
      <c r="G354" s="115">
        <v>200</v>
      </c>
      <c r="H354" s="121">
        <f t="shared" ref="H354:H361" si="9">E354*G354</f>
        <v>4000</v>
      </c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1"/>
      <c r="W354" s="1"/>
      <c r="X354" s="1"/>
    </row>
    <row r="355" spans="1:24" ht="15" x14ac:dyDescent="0.25">
      <c r="A355" s="43">
        <v>346</v>
      </c>
      <c r="B355" s="124"/>
      <c r="C355" s="122" t="s">
        <v>152</v>
      </c>
      <c r="D355" s="122"/>
      <c r="E355" s="118">
        <v>20</v>
      </c>
      <c r="F355" s="118" t="s">
        <v>90</v>
      </c>
      <c r="G355" s="121">
        <v>36.5</v>
      </c>
      <c r="H355" s="121">
        <f t="shared" si="9"/>
        <v>730</v>
      </c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1"/>
      <c r="W355" s="1"/>
      <c r="X355" s="1"/>
    </row>
    <row r="356" spans="1:24" ht="15" x14ac:dyDescent="0.25">
      <c r="A356" s="43">
        <v>347</v>
      </c>
      <c r="B356" s="124"/>
      <c r="C356" s="112" t="s">
        <v>114</v>
      </c>
      <c r="D356" s="112"/>
      <c r="E356" s="118">
        <v>20</v>
      </c>
      <c r="F356" s="118" t="s">
        <v>90</v>
      </c>
      <c r="G356" s="115">
        <v>105</v>
      </c>
      <c r="H356" s="121">
        <f t="shared" si="9"/>
        <v>2100</v>
      </c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1"/>
      <c r="W356" s="1"/>
      <c r="X356" s="1"/>
    </row>
    <row r="357" spans="1:24" ht="15" x14ac:dyDescent="0.25">
      <c r="A357" s="43">
        <v>348</v>
      </c>
      <c r="B357" s="124"/>
      <c r="C357" s="112" t="s">
        <v>380</v>
      </c>
      <c r="D357" s="112"/>
      <c r="E357" s="118">
        <v>20</v>
      </c>
      <c r="F357" s="118" t="s">
        <v>95</v>
      </c>
      <c r="G357" s="114">
        <v>650</v>
      </c>
      <c r="H357" s="121">
        <f t="shared" si="9"/>
        <v>13000</v>
      </c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1"/>
      <c r="W357" s="1"/>
      <c r="X357" s="1"/>
    </row>
    <row r="358" spans="1:24" ht="15" x14ac:dyDescent="0.25">
      <c r="A358" s="43">
        <v>349</v>
      </c>
      <c r="B358" s="124"/>
      <c r="C358" s="112" t="s">
        <v>398</v>
      </c>
      <c r="D358" s="112"/>
      <c r="E358" s="118">
        <v>30</v>
      </c>
      <c r="F358" s="118" t="s">
        <v>95</v>
      </c>
      <c r="G358" s="114">
        <v>290</v>
      </c>
      <c r="H358" s="121">
        <f t="shared" si="9"/>
        <v>8700</v>
      </c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1"/>
      <c r="W358" s="1"/>
      <c r="X358" s="1"/>
    </row>
    <row r="359" spans="1:24" ht="15" x14ac:dyDescent="0.25">
      <c r="A359" s="43">
        <v>350</v>
      </c>
      <c r="B359" s="124"/>
      <c r="C359" s="122" t="s">
        <v>270</v>
      </c>
      <c r="D359" s="122"/>
      <c r="E359" s="118">
        <v>20</v>
      </c>
      <c r="F359" s="118" t="s">
        <v>85</v>
      </c>
      <c r="G359" s="121">
        <v>21</v>
      </c>
      <c r="H359" s="121">
        <f t="shared" si="9"/>
        <v>420</v>
      </c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1"/>
      <c r="W359" s="1"/>
      <c r="X359" s="1"/>
    </row>
    <row r="360" spans="1:24" ht="15" x14ac:dyDescent="0.25">
      <c r="A360" s="43">
        <v>351</v>
      </c>
      <c r="B360" s="124"/>
      <c r="C360" s="122" t="s">
        <v>271</v>
      </c>
      <c r="D360" s="122"/>
      <c r="E360" s="118">
        <v>40</v>
      </c>
      <c r="F360" s="118" t="s">
        <v>90</v>
      </c>
      <c r="G360" s="121">
        <v>76</v>
      </c>
      <c r="H360" s="121">
        <f t="shared" si="9"/>
        <v>3040</v>
      </c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1"/>
      <c r="W360" s="1"/>
      <c r="X360" s="1"/>
    </row>
    <row r="361" spans="1:24" ht="15" x14ac:dyDescent="0.25">
      <c r="A361" s="43">
        <v>352</v>
      </c>
      <c r="B361" s="124"/>
      <c r="C361" s="122" t="s">
        <v>153</v>
      </c>
      <c r="D361" s="122"/>
      <c r="E361" s="118">
        <v>50</v>
      </c>
      <c r="F361" s="118" t="s">
        <v>90</v>
      </c>
      <c r="G361" s="114">
        <v>200</v>
      </c>
      <c r="H361" s="121">
        <f t="shared" si="9"/>
        <v>10000</v>
      </c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1"/>
      <c r="W361" s="1"/>
      <c r="X361" s="1"/>
    </row>
    <row r="362" spans="1:24" ht="15" x14ac:dyDescent="0.25">
      <c r="A362" s="43">
        <v>353</v>
      </c>
      <c r="B362" s="124"/>
      <c r="C362" s="122" t="s">
        <v>286</v>
      </c>
      <c r="D362" s="122"/>
      <c r="E362" s="118">
        <v>2</v>
      </c>
      <c r="F362" s="118" t="s">
        <v>289</v>
      </c>
      <c r="G362" s="121">
        <v>42300</v>
      </c>
      <c r="H362" s="121">
        <f t="shared" ref="H362:H369" si="10">E362*G362</f>
        <v>84600</v>
      </c>
      <c r="I362" s="126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1"/>
      <c r="W362" s="1"/>
      <c r="X362" s="1"/>
    </row>
    <row r="363" spans="1:24" ht="15" x14ac:dyDescent="0.25">
      <c r="A363" s="43">
        <v>354</v>
      </c>
      <c r="B363" s="124"/>
      <c r="C363" s="122" t="s">
        <v>287</v>
      </c>
      <c r="D363" s="122"/>
      <c r="E363" s="118">
        <v>75</v>
      </c>
      <c r="F363" s="118" t="s">
        <v>89</v>
      </c>
      <c r="G363" s="121">
        <v>5100</v>
      </c>
      <c r="H363" s="121">
        <f t="shared" si="10"/>
        <v>382500</v>
      </c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1"/>
      <c r="W363" s="1"/>
      <c r="X363" s="1"/>
    </row>
    <row r="364" spans="1:24" ht="15" x14ac:dyDescent="0.25">
      <c r="A364" s="43">
        <v>355</v>
      </c>
      <c r="B364" s="124"/>
      <c r="C364" s="122" t="s">
        <v>417</v>
      </c>
      <c r="D364" s="122"/>
      <c r="E364" s="118">
        <v>100</v>
      </c>
      <c r="F364" s="118" t="s">
        <v>89</v>
      </c>
      <c r="G364" s="121">
        <v>180</v>
      </c>
      <c r="H364" s="121">
        <f t="shared" si="10"/>
        <v>18000</v>
      </c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1"/>
      <c r="W364" s="1"/>
      <c r="X364" s="1"/>
    </row>
    <row r="365" spans="1:24" ht="15" x14ac:dyDescent="0.25">
      <c r="A365" s="43">
        <v>356</v>
      </c>
      <c r="B365" s="124"/>
      <c r="C365" s="122" t="s">
        <v>418</v>
      </c>
      <c r="D365" s="122"/>
      <c r="E365" s="118">
        <v>100</v>
      </c>
      <c r="F365" s="118" t="s">
        <v>89</v>
      </c>
      <c r="G365" s="121">
        <v>150</v>
      </c>
      <c r="H365" s="121">
        <f t="shared" si="10"/>
        <v>15000</v>
      </c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1"/>
      <c r="W365" s="1"/>
      <c r="X365" s="1"/>
    </row>
    <row r="366" spans="1:24" ht="15" x14ac:dyDescent="0.25">
      <c r="A366" s="43">
        <v>357</v>
      </c>
      <c r="B366" s="124"/>
      <c r="C366" s="122" t="s">
        <v>419</v>
      </c>
      <c r="D366" s="122"/>
      <c r="E366" s="118">
        <v>100</v>
      </c>
      <c r="F366" s="118" t="s">
        <v>89</v>
      </c>
      <c r="G366" s="121">
        <v>250</v>
      </c>
      <c r="H366" s="121">
        <f t="shared" si="10"/>
        <v>25000</v>
      </c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1"/>
      <c r="W366" s="1"/>
      <c r="X366" s="1"/>
    </row>
    <row r="367" spans="1:24" ht="15" x14ac:dyDescent="0.25">
      <c r="A367" s="43">
        <v>358</v>
      </c>
      <c r="B367" s="124"/>
      <c r="C367" s="122" t="s">
        <v>420</v>
      </c>
      <c r="D367" s="122"/>
      <c r="E367" s="118">
        <v>100</v>
      </c>
      <c r="F367" s="118" t="s">
        <v>89</v>
      </c>
      <c r="G367" s="121">
        <v>150</v>
      </c>
      <c r="H367" s="121">
        <f t="shared" si="10"/>
        <v>15000</v>
      </c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1"/>
      <c r="W367" s="1"/>
      <c r="X367" s="1"/>
    </row>
    <row r="368" spans="1:24" ht="15" x14ac:dyDescent="0.25">
      <c r="A368" s="43">
        <v>359</v>
      </c>
      <c r="B368" s="124"/>
      <c r="C368" s="122" t="s">
        <v>421</v>
      </c>
      <c r="D368" s="122"/>
      <c r="E368" s="118">
        <v>100</v>
      </c>
      <c r="F368" s="118" t="s">
        <v>89</v>
      </c>
      <c r="G368" s="121">
        <v>250</v>
      </c>
      <c r="H368" s="121">
        <f t="shared" si="10"/>
        <v>25000</v>
      </c>
      <c r="I368" s="126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1"/>
      <c r="W368" s="1"/>
      <c r="X368" s="1"/>
    </row>
    <row r="369" spans="1:25" ht="15" x14ac:dyDescent="0.25">
      <c r="A369" s="43">
        <v>360</v>
      </c>
      <c r="B369" s="124"/>
      <c r="C369" s="122" t="s">
        <v>288</v>
      </c>
      <c r="D369" s="122"/>
      <c r="E369" s="118">
        <v>70</v>
      </c>
      <c r="F369" s="118" t="s">
        <v>89</v>
      </c>
      <c r="G369" s="121">
        <v>220</v>
      </c>
      <c r="H369" s="121">
        <f t="shared" si="10"/>
        <v>15400</v>
      </c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1"/>
      <c r="W369" s="1"/>
      <c r="X369" s="1"/>
    </row>
    <row r="370" spans="1:25" s="38" customFormat="1" ht="15" x14ac:dyDescent="0.25">
      <c r="A370" s="43">
        <v>361</v>
      </c>
      <c r="B370" s="103" t="s">
        <v>27</v>
      </c>
      <c r="C370" s="103" t="s">
        <v>28</v>
      </c>
      <c r="D370" s="104" t="s">
        <v>19</v>
      </c>
      <c r="E370" s="104"/>
      <c r="F370" s="104"/>
      <c r="G370" s="105"/>
      <c r="H370" s="106">
        <f>H371+H375</f>
        <v>1718312</v>
      </c>
      <c r="I370" s="104" t="s">
        <v>22</v>
      </c>
      <c r="J370" s="104">
        <f>SUM(J371:J375)</f>
        <v>0</v>
      </c>
      <c r="K370" s="104">
        <f t="shared" ref="K370:U370" si="11">SUM(K371:K375)</f>
        <v>2</v>
      </c>
      <c r="L370" s="104">
        <f t="shared" si="11"/>
        <v>0</v>
      </c>
      <c r="M370" s="104">
        <f t="shared" si="11"/>
        <v>0</v>
      </c>
      <c r="N370" s="104">
        <f t="shared" si="11"/>
        <v>1</v>
      </c>
      <c r="O370" s="104">
        <f t="shared" si="11"/>
        <v>0</v>
      </c>
      <c r="P370" s="104">
        <f t="shared" si="11"/>
        <v>0</v>
      </c>
      <c r="Q370" s="104">
        <f t="shared" si="11"/>
        <v>2</v>
      </c>
      <c r="R370" s="104">
        <f t="shared" si="11"/>
        <v>0</v>
      </c>
      <c r="S370" s="104">
        <f t="shared" si="11"/>
        <v>1</v>
      </c>
      <c r="T370" s="104">
        <f t="shared" si="11"/>
        <v>0</v>
      </c>
      <c r="U370" s="104">
        <f t="shared" si="11"/>
        <v>0</v>
      </c>
      <c r="V370" s="45"/>
      <c r="W370" s="54"/>
      <c r="X370" s="54"/>
      <c r="Y370" s="45"/>
    </row>
    <row r="371" spans="1:25" s="35" customFormat="1" ht="15" x14ac:dyDescent="0.25">
      <c r="A371" s="43">
        <v>362</v>
      </c>
      <c r="B371" s="107" t="s">
        <v>27</v>
      </c>
      <c r="C371" s="107" t="s">
        <v>199</v>
      </c>
      <c r="D371" s="108" t="s">
        <v>21</v>
      </c>
      <c r="E371" s="108"/>
      <c r="F371" s="108"/>
      <c r="G371" s="109"/>
      <c r="H371" s="110">
        <f>SUM(H372:H374)</f>
        <v>40380</v>
      </c>
      <c r="I371" s="108" t="s">
        <v>22</v>
      </c>
      <c r="J371" s="94"/>
      <c r="K371" s="94">
        <v>1</v>
      </c>
      <c r="L371" s="94"/>
      <c r="M371" s="94"/>
      <c r="N371" s="94"/>
      <c r="O371" s="94"/>
      <c r="P371" s="94"/>
      <c r="Q371" s="94">
        <v>1</v>
      </c>
      <c r="R371" s="94"/>
      <c r="S371" s="94"/>
      <c r="T371" s="94"/>
      <c r="U371" s="94"/>
      <c r="V371" s="44"/>
      <c r="W371" s="52"/>
      <c r="X371" s="52"/>
      <c r="Y371" s="44"/>
    </row>
    <row r="372" spans="1:25" ht="15" x14ac:dyDescent="0.25">
      <c r="A372" s="43">
        <v>363</v>
      </c>
      <c r="B372" s="111"/>
      <c r="C372" s="120" t="s">
        <v>403</v>
      </c>
      <c r="D372" s="120"/>
      <c r="E372" s="147">
        <v>30</v>
      </c>
      <c r="F372" s="147" t="s">
        <v>85</v>
      </c>
      <c r="G372" s="121">
        <v>625</v>
      </c>
      <c r="H372" s="114">
        <f>E372*G372*2</f>
        <v>37500</v>
      </c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1"/>
      <c r="W372" s="1"/>
      <c r="X372" s="1"/>
    </row>
    <row r="373" spans="1:25" ht="15" x14ac:dyDescent="0.25">
      <c r="A373" s="43">
        <v>364</v>
      </c>
      <c r="B373" s="111"/>
      <c r="C373" s="117" t="s">
        <v>404</v>
      </c>
      <c r="D373" s="117"/>
      <c r="E373" s="147">
        <v>2</v>
      </c>
      <c r="F373" s="147" t="s">
        <v>85</v>
      </c>
      <c r="G373" s="115">
        <v>360</v>
      </c>
      <c r="H373" s="114">
        <f t="shared" ref="H373:H374" si="12">E373*G373*2</f>
        <v>1440</v>
      </c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1"/>
      <c r="W373" s="1"/>
      <c r="X373" s="1"/>
    </row>
    <row r="374" spans="1:25" ht="15" x14ac:dyDescent="0.25">
      <c r="A374" s="43">
        <v>365</v>
      </c>
      <c r="B374" s="111"/>
      <c r="C374" s="117" t="s">
        <v>402</v>
      </c>
      <c r="D374" s="117"/>
      <c r="E374" s="113">
        <v>2</v>
      </c>
      <c r="F374" s="113" t="s">
        <v>85</v>
      </c>
      <c r="G374" s="115">
        <v>360</v>
      </c>
      <c r="H374" s="114">
        <f t="shared" si="12"/>
        <v>1440</v>
      </c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1"/>
      <c r="W374" s="1"/>
      <c r="X374" s="1"/>
    </row>
    <row r="375" spans="1:25" s="35" customFormat="1" ht="15" x14ac:dyDescent="0.25">
      <c r="A375" s="43">
        <v>366</v>
      </c>
      <c r="B375" s="107" t="s">
        <v>27</v>
      </c>
      <c r="C375" s="107" t="s">
        <v>340</v>
      </c>
      <c r="D375" s="108" t="s">
        <v>21</v>
      </c>
      <c r="E375" s="108"/>
      <c r="F375" s="108"/>
      <c r="G375" s="110"/>
      <c r="H375" s="110">
        <f>SUM(H376:H378)</f>
        <v>1677932</v>
      </c>
      <c r="I375" s="108" t="s">
        <v>22</v>
      </c>
      <c r="J375" s="94"/>
      <c r="K375" s="94">
        <v>1</v>
      </c>
      <c r="L375" s="94"/>
      <c r="M375" s="94"/>
      <c r="N375" s="94">
        <v>1</v>
      </c>
      <c r="O375" s="94"/>
      <c r="P375" s="94"/>
      <c r="Q375" s="94">
        <v>1</v>
      </c>
      <c r="R375" s="94"/>
      <c r="S375" s="94">
        <v>1</v>
      </c>
      <c r="T375" s="94"/>
      <c r="U375" s="94"/>
      <c r="V375" s="44"/>
      <c r="W375" s="52"/>
      <c r="X375" s="52"/>
      <c r="Y375" s="44"/>
    </row>
    <row r="376" spans="1:25" s="33" customFormat="1" ht="15" x14ac:dyDescent="0.25">
      <c r="A376" s="43">
        <v>367</v>
      </c>
      <c r="B376" s="124"/>
      <c r="C376" s="117" t="s">
        <v>405</v>
      </c>
      <c r="D376" s="117"/>
      <c r="E376" s="116">
        <v>23</v>
      </c>
      <c r="F376" s="116" t="s">
        <v>88</v>
      </c>
      <c r="G376" s="115">
        <v>6999</v>
      </c>
      <c r="H376" s="115">
        <f>E376*G376*4</f>
        <v>643908</v>
      </c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</row>
    <row r="377" spans="1:25" s="33" customFormat="1" ht="15" x14ac:dyDescent="0.25">
      <c r="A377" s="43">
        <v>368</v>
      </c>
      <c r="B377" s="124"/>
      <c r="C377" s="117" t="s">
        <v>406</v>
      </c>
      <c r="D377" s="117"/>
      <c r="E377" s="116">
        <v>24</v>
      </c>
      <c r="F377" s="116" t="s">
        <v>259</v>
      </c>
      <c r="G377" s="115">
        <v>8499</v>
      </c>
      <c r="H377" s="115">
        <f t="shared" ref="H377:H378" si="13">E377*G377*4</f>
        <v>815904</v>
      </c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</row>
    <row r="378" spans="1:25" s="33" customFormat="1" ht="15" x14ac:dyDescent="0.25">
      <c r="A378" s="43">
        <v>369</v>
      </c>
      <c r="B378" s="124"/>
      <c r="C378" s="117" t="s">
        <v>407</v>
      </c>
      <c r="D378" s="117"/>
      <c r="E378" s="116">
        <v>205</v>
      </c>
      <c r="F378" s="116" t="s">
        <v>351</v>
      </c>
      <c r="G378" s="115">
        <v>266</v>
      </c>
      <c r="H378" s="115">
        <f t="shared" si="13"/>
        <v>218120</v>
      </c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</row>
    <row r="379" spans="1:25" s="38" customFormat="1" ht="15" x14ac:dyDescent="0.25">
      <c r="A379" s="43">
        <v>370</v>
      </c>
      <c r="B379" s="103" t="s">
        <v>30</v>
      </c>
      <c r="C379" s="103" t="s">
        <v>31</v>
      </c>
      <c r="D379" s="104" t="s">
        <v>19</v>
      </c>
      <c r="E379" s="104"/>
      <c r="F379" s="104"/>
      <c r="G379" s="105"/>
      <c r="H379" s="106">
        <f>H380+H400+H420+H442+H472</f>
        <v>3301015</v>
      </c>
      <c r="I379" s="148" t="s">
        <v>22</v>
      </c>
      <c r="J379" s="104">
        <f ca="1">SUM(J333:J491)</f>
        <v>0</v>
      </c>
      <c r="K379" s="104">
        <f t="shared" ref="K379:U379" ca="1" si="14">SUM(K333:K491)</f>
        <v>0</v>
      </c>
      <c r="L379" s="104">
        <f t="shared" ca="1" si="14"/>
        <v>0</v>
      </c>
      <c r="M379" s="104">
        <f t="shared" ca="1" si="14"/>
        <v>0</v>
      </c>
      <c r="N379" s="104">
        <f t="shared" ca="1" si="14"/>
        <v>0</v>
      </c>
      <c r="O379" s="104">
        <f t="shared" ca="1" si="14"/>
        <v>0</v>
      </c>
      <c r="P379" s="104">
        <f t="shared" ca="1" si="14"/>
        <v>0</v>
      </c>
      <c r="Q379" s="104">
        <f t="shared" ca="1" si="14"/>
        <v>0</v>
      </c>
      <c r="R379" s="104">
        <f t="shared" ca="1" si="14"/>
        <v>0</v>
      </c>
      <c r="S379" s="104">
        <f t="shared" ca="1" si="14"/>
        <v>0</v>
      </c>
      <c r="T379" s="104">
        <f t="shared" ca="1" si="14"/>
        <v>0</v>
      </c>
      <c r="U379" s="104">
        <f t="shared" ca="1" si="14"/>
        <v>0</v>
      </c>
      <c r="V379" s="45"/>
      <c r="W379" s="45"/>
      <c r="X379" s="45"/>
      <c r="Y379" s="45"/>
    </row>
    <row r="380" spans="1:25" s="36" customFormat="1" ht="30" x14ac:dyDescent="0.25">
      <c r="A380" s="43">
        <v>371</v>
      </c>
      <c r="B380" s="107" t="s">
        <v>30</v>
      </c>
      <c r="C380" s="107" t="s">
        <v>212</v>
      </c>
      <c r="D380" s="108" t="s">
        <v>21</v>
      </c>
      <c r="E380" s="128"/>
      <c r="F380" s="108"/>
      <c r="G380" s="110"/>
      <c r="H380" s="110">
        <f>SUM(H381:H399)</f>
        <v>395166</v>
      </c>
      <c r="I380" s="108" t="s">
        <v>22</v>
      </c>
      <c r="J380" s="94"/>
      <c r="K380" s="94"/>
      <c r="L380" s="94"/>
      <c r="M380" s="94"/>
      <c r="N380" s="94">
        <v>1</v>
      </c>
      <c r="O380" s="94"/>
      <c r="P380" s="94"/>
      <c r="Q380" s="94">
        <v>1</v>
      </c>
      <c r="R380" s="94"/>
      <c r="S380" s="94"/>
      <c r="T380" s="94"/>
      <c r="U380" s="94"/>
      <c r="V380" s="46"/>
      <c r="W380" s="46"/>
      <c r="X380" s="46"/>
      <c r="Y380" s="46"/>
    </row>
    <row r="381" spans="1:25" s="33" customFormat="1" ht="15" x14ac:dyDescent="0.25">
      <c r="A381" s="43">
        <v>372</v>
      </c>
      <c r="B381" s="124"/>
      <c r="C381" s="120" t="s">
        <v>123</v>
      </c>
      <c r="D381" s="120"/>
      <c r="E381" s="116">
        <v>30</v>
      </c>
      <c r="F381" s="116" t="s">
        <v>91</v>
      </c>
      <c r="G381" s="115">
        <v>280</v>
      </c>
      <c r="H381" s="115">
        <f>E381*G381*2</f>
        <v>16800</v>
      </c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</row>
    <row r="382" spans="1:25" s="33" customFormat="1" ht="15" x14ac:dyDescent="0.25">
      <c r="A382" s="43">
        <v>373</v>
      </c>
      <c r="B382" s="124"/>
      <c r="C382" s="129" t="s">
        <v>120</v>
      </c>
      <c r="D382" s="129"/>
      <c r="E382" s="116">
        <v>50</v>
      </c>
      <c r="F382" s="116" t="s">
        <v>85</v>
      </c>
      <c r="G382" s="115">
        <v>53</v>
      </c>
      <c r="H382" s="115">
        <f t="shared" ref="H382:H399" si="15">E382*G382*2</f>
        <v>5300</v>
      </c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</row>
    <row r="383" spans="1:25" s="33" customFormat="1" ht="15" x14ac:dyDescent="0.25">
      <c r="A383" s="43">
        <v>374</v>
      </c>
      <c r="B383" s="124"/>
      <c r="C383" s="129" t="s">
        <v>98</v>
      </c>
      <c r="D383" s="129"/>
      <c r="E383" s="116">
        <v>50</v>
      </c>
      <c r="F383" s="116" t="s">
        <v>85</v>
      </c>
      <c r="G383" s="115">
        <v>53</v>
      </c>
      <c r="H383" s="115">
        <f t="shared" si="15"/>
        <v>5300</v>
      </c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</row>
    <row r="384" spans="1:25" s="33" customFormat="1" ht="15" x14ac:dyDescent="0.25">
      <c r="A384" s="43">
        <v>375</v>
      </c>
      <c r="B384" s="124"/>
      <c r="C384" s="112" t="s">
        <v>458</v>
      </c>
      <c r="D384" s="112"/>
      <c r="E384" s="116">
        <v>20</v>
      </c>
      <c r="F384" s="116" t="s">
        <v>85</v>
      </c>
      <c r="G384" s="121">
        <v>60</v>
      </c>
      <c r="H384" s="115">
        <f t="shared" si="15"/>
        <v>2400</v>
      </c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</row>
    <row r="385" spans="1:25" s="33" customFormat="1" ht="15" x14ac:dyDescent="0.25">
      <c r="A385" s="43">
        <v>376</v>
      </c>
      <c r="B385" s="124"/>
      <c r="C385" s="112" t="s">
        <v>459</v>
      </c>
      <c r="D385" s="112"/>
      <c r="E385" s="116">
        <v>20</v>
      </c>
      <c r="F385" s="116" t="s">
        <v>85</v>
      </c>
      <c r="G385" s="121">
        <v>60</v>
      </c>
      <c r="H385" s="115">
        <f t="shared" si="15"/>
        <v>2400</v>
      </c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</row>
    <row r="386" spans="1:25" s="33" customFormat="1" ht="15" x14ac:dyDescent="0.25">
      <c r="A386" s="43">
        <v>377</v>
      </c>
      <c r="B386" s="124"/>
      <c r="C386" s="129" t="s">
        <v>99</v>
      </c>
      <c r="D386" s="129"/>
      <c r="E386" s="116">
        <v>10</v>
      </c>
      <c r="F386" s="116" t="s">
        <v>85</v>
      </c>
      <c r="G386" s="115">
        <v>33</v>
      </c>
      <c r="H386" s="115">
        <f t="shared" si="15"/>
        <v>660</v>
      </c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</row>
    <row r="387" spans="1:25" s="33" customFormat="1" ht="15" x14ac:dyDescent="0.25">
      <c r="A387" s="43">
        <v>378</v>
      </c>
      <c r="B387" s="124"/>
      <c r="C387" s="117" t="s">
        <v>311</v>
      </c>
      <c r="D387" s="117"/>
      <c r="E387" s="116">
        <v>8</v>
      </c>
      <c r="F387" s="116" t="s">
        <v>257</v>
      </c>
      <c r="G387" s="114">
        <v>75</v>
      </c>
      <c r="H387" s="115">
        <f t="shared" si="15"/>
        <v>1200</v>
      </c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</row>
    <row r="388" spans="1:25" s="33" customFormat="1" ht="15" x14ac:dyDescent="0.25">
      <c r="A388" s="43">
        <v>379</v>
      </c>
      <c r="B388" s="124"/>
      <c r="C388" s="129" t="s">
        <v>255</v>
      </c>
      <c r="D388" s="129"/>
      <c r="E388" s="116">
        <v>10</v>
      </c>
      <c r="F388" s="116" t="s">
        <v>90</v>
      </c>
      <c r="G388" s="115">
        <v>285.5</v>
      </c>
      <c r="H388" s="115">
        <f t="shared" si="15"/>
        <v>5710</v>
      </c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</row>
    <row r="389" spans="1:25" s="33" customFormat="1" ht="15" x14ac:dyDescent="0.25">
      <c r="A389" s="43">
        <v>380</v>
      </c>
      <c r="B389" s="124"/>
      <c r="C389" s="112" t="s">
        <v>230</v>
      </c>
      <c r="D389" s="112"/>
      <c r="E389" s="116">
        <v>18</v>
      </c>
      <c r="F389" s="113" t="s">
        <v>90</v>
      </c>
      <c r="G389" s="114">
        <v>210</v>
      </c>
      <c r="H389" s="115">
        <f t="shared" si="15"/>
        <v>7560</v>
      </c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</row>
    <row r="390" spans="1:25" s="33" customFormat="1" ht="15" x14ac:dyDescent="0.25">
      <c r="A390" s="43">
        <v>381</v>
      </c>
      <c r="B390" s="124"/>
      <c r="C390" s="129" t="s">
        <v>256</v>
      </c>
      <c r="D390" s="129"/>
      <c r="E390" s="116">
        <v>15</v>
      </c>
      <c r="F390" s="116" t="s">
        <v>258</v>
      </c>
      <c r="G390" s="115">
        <v>396</v>
      </c>
      <c r="H390" s="115">
        <f t="shared" si="15"/>
        <v>11880</v>
      </c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</row>
    <row r="391" spans="1:25" s="33" customFormat="1" ht="15" x14ac:dyDescent="0.25">
      <c r="A391" s="43">
        <v>382</v>
      </c>
      <c r="B391" s="124"/>
      <c r="C391" s="117" t="s">
        <v>314</v>
      </c>
      <c r="D391" s="117"/>
      <c r="E391" s="116">
        <v>8</v>
      </c>
      <c r="F391" s="116" t="s">
        <v>95</v>
      </c>
      <c r="G391" s="115">
        <v>738</v>
      </c>
      <c r="H391" s="115">
        <f t="shared" si="15"/>
        <v>11808</v>
      </c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</row>
    <row r="392" spans="1:25" s="33" customFormat="1" ht="15" x14ac:dyDescent="0.25">
      <c r="A392" s="43">
        <v>383</v>
      </c>
      <c r="B392" s="124"/>
      <c r="C392" s="129" t="s">
        <v>87</v>
      </c>
      <c r="D392" s="129"/>
      <c r="E392" s="116">
        <v>6</v>
      </c>
      <c r="F392" s="116" t="s">
        <v>259</v>
      </c>
      <c r="G392" s="115">
        <v>4699</v>
      </c>
      <c r="H392" s="115">
        <f t="shared" si="15"/>
        <v>56388</v>
      </c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</row>
    <row r="393" spans="1:25" s="33" customFormat="1" ht="15" x14ac:dyDescent="0.25">
      <c r="A393" s="43">
        <v>384</v>
      </c>
      <c r="B393" s="124"/>
      <c r="C393" s="129" t="s">
        <v>125</v>
      </c>
      <c r="D393" s="129"/>
      <c r="E393" s="116">
        <v>23</v>
      </c>
      <c r="F393" s="113" t="s">
        <v>229</v>
      </c>
      <c r="G393" s="114">
        <v>80</v>
      </c>
      <c r="H393" s="115">
        <f t="shared" si="15"/>
        <v>3680</v>
      </c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</row>
    <row r="394" spans="1:25" s="33" customFormat="1" ht="15" x14ac:dyDescent="0.25">
      <c r="A394" s="43">
        <v>385</v>
      </c>
      <c r="B394" s="124"/>
      <c r="C394" s="129" t="s">
        <v>109</v>
      </c>
      <c r="D394" s="129"/>
      <c r="E394" s="116">
        <v>10</v>
      </c>
      <c r="F394" s="116" t="s">
        <v>85</v>
      </c>
      <c r="G394" s="115">
        <v>80</v>
      </c>
      <c r="H394" s="115">
        <f t="shared" si="15"/>
        <v>1600</v>
      </c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</row>
    <row r="395" spans="1:25" s="33" customFormat="1" ht="15" x14ac:dyDescent="0.25">
      <c r="A395" s="43">
        <v>386</v>
      </c>
      <c r="B395" s="124"/>
      <c r="C395" s="129" t="s">
        <v>92</v>
      </c>
      <c r="D395" s="129"/>
      <c r="E395" s="116">
        <v>30</v>
      </c>
      <c r="F395" s="116" t="s">
        <v>85</v>
      </c>
      <c r="G395" s="115">
        <v>146</v>
      </c>
      <c r="H395" s="115">
        <f t="shared" si="15"/>
        <v>8760</v>
      </c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</row>
    <row r="396" spans="1:25" s="33" customFormat="1" ht="15" x14ac:dyDescent="0.25">
      <c r="A396" s="43">
        <v>387</v>
      </c>
      <c r="B396" s="125"/>
      <c r="C396" s="129" t="s">
        <v>138</v>
      </c>
      <c r="D396" s="129"/>
      <c r="E396" s="116">
        <v>30</v>
      </c>
      <c r="F396" s="116" t="s">
        <v>95</v>
      </c>
      <c r="G396" s="115">
        <v>22</v>
      </c>
      <c r="H396" s="115">
        <f t="shared" si="15"/>
        <v>1320</v>
      </c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</row>
    <row r="397" spans="1:25" s="33" customFormat="1" ht="15" x14ac:dyDescent="0.25">
      <c r="A397" s="43">
        <v>388</v>
      </c>
      <c r="B397" s="124"/>
      <c r="C397" s="122" t="s">
        <v>106</v>
      </c>
      <c r="D397" s="122"/>
      <c r="E397" s="116">
        <v>40</v>
      </c>
      <c r="F397" s="116" t="s">
        <v>95</v>
      </c>
      <c r="G397" s="121">
        <v>95</v>
      </c>
      <c r="H397" s="115">
        <f t="shared" si="15"/>
        <v>7600</v>
      </c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</row>
    <row r="398" spans="1:25" s="33" customFormat="1" ht="15" x14ac:dyDescent="0.25">
      <c r="A398" s="43">
        <v>389</v>
      </c>
      <c r="B398" s="124"/>
      <c r="C398" s="129" t="s">
        <v>260</v>
      </c>
      <c r="D398" s="129"/>
      <c r="E398" s="116">
        <v>140</v>
      </c>
      <c r="F398" s="116" t="s">
        <v>85</v>
      </c>
      <c r="G398" s="115">
        <v>800</v>
      </c>
      <c r="H398" s="115">
        <f t="shared" si="15"/>
        <v>224000</v>
      </c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</row>
    <row r="399" spans="1:25" s="33" customFormat="1" ht="15" x14ac:dyDescent="0.25">
      <c r="A399" s="43">
        <v>390</v>
      </c>
      <c r="B399" s="124"/>
      <c r="C399" s="122" t="s">
        <v>107</v>
      </c>
      <c r="D399" s="122"/>
      <c r="E399" s="116">
        <v>20</v>
      </c>
      <c r="F399" s="116" t="s">
        <v>108</v>
      </c>
      <c r="G399" s="121">
        <v>520</v>
      </c>
      <c r="H399" s="115">
        <f t="shared" si="15"/>
        <v>20800</v>
      </c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</row>
    <row r="400" spans="1:25" s="36" customFormat="1" ht="15" x14ac:dyDescent="0.25">
      <c r="A400" s="43">
        <v>391</v>
      </c>
      <c r="B400" s="107" t="s">
        <v>30</v>
      </c>
      <c r="C400" s="107" t="s">
        <v>213</v>
      </c>
      <c r="D400" s="108" t="s">
        <v>21</v>
      </c>
      <c r="E400" s="128"/>
      <c r="F400" s="108"/>
      <c r="G400" s="110"/>
      <c r="H400" s="110">
        <f>SUM(H401:H419)</f>
        <v>228010</v>
      </c>
      <c r="I400" s="108" t="s">
        <v>22</v>
      </c>
      <c r="J400" s="94"/>
      <c r="K400" s="94">
        <v>1</v>
      </c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46"/>
      <c r="W400" s="46"/>
      <c r="X400" s="46"/>
      <c r="Y400" s="46"/>
    </row>
    <row r="401" spans="1:21" s="33" customFormat="1" ht="15" x14ac:dyDescent="0.25">
      <c r="A401" s="43">
        <v>392</v>
      </c>
      <c r="B401" s="124"/>
      <c r="C401" s="120" t="s">
        <v>123</v>
      </c>
      <c r="D401" s="120"/>
      <c r="E401" s="118">
        <v>25</v>
      </c>
      <c r="F401" s="118" t="s">
        <v>91</v>
      </c>
      <c r="G401" s="121">
        <v>280</v>
      </c>
      <c r="H401" s="115">
        <f>E401*G401</f>
        <v>7000</v>
      </c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</row>
    <row r="402" spans="1:21" s="33" customFormat="1" ht="15" x14ac:dyDescent="0.25">
      <c r="A402" s="43">
        <v>393</v>
      </c>
      <c r="B402" s="124"/>
      <c r="C402" s="122" t="s">
        <v>120</v>
      </c>
      <c r="D402" s="122"/>
      <c r="E402" s="118">
        <v>100</v>
      </c>
      <c r="F402" s="118" t="s">
        <v>85</v>
      </c>
      <c r="G402" s="115">
        <v>53</v>
      </c>
      <c r="H402" s="115">
        <f t="shared" ref="H402:H419" si="16">E402*G402</f>
        <v>5300</v>
      </c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</row>
    <row r="403" spans="1:21" s="33" customFormat="1" ht="15" x14ac:dyDescent="0.25">
      <c r="A403" s="43">
        <v>394</v>
      </c>
      <c r="B403" s="124"/>
      <c r="C403" s="122" t="s">
        <v>98</v>
      </c>
      <c r="D403" s="122"/>
      <c r="E403" s="118">
        <v>100</v>
      </c>
      <c r="F403" s="118" t="s">
        <v>85</v>
      </c>
      <c r="G403" s="115">
        <v>53</v>
      </c>
      <c r="H403" s="115">
        <f t="shared" si="16"/>
        <v>5300</v>
      </c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</row>
    <row r="404" spans="1:21" s="33" customFormat="1" ht="15" x14ac:dyDescent="0.25">
      <c r="A404" s="43">
        <v>395</v>
      </c>
      <c r="B404" s="124"/>
      <c r="C404" s="112" t="s">
        <v>458</v>
      </c>
      <c r="D404" s="112"/>
      <c r="E404" s="118">
        <v>20</v>
      </c>
      <c r="F404" s="118" t="s">
        <v>85</v>
      </c>
      <c r="G404" s="121">
        <v>60</v>
      </c>
      <c r="H404" s="115">
        <f t="shared" si="16"/>
        <v>1200</v>
      </c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</row>
    <row r="405" spans="1:21" s="33" customFormat="1" ht="15" x14ac:dyDescent="0.25">
      <c r="A405" s="43">
        <v>396</v>
      </c>
      <c r="B405" s="124"/>
      <c r="C405" s="112" t="s">
        <v>459</v>
      </c>
      <c r="D405" s="112"/>
      <c r="E405" s="118">
        <v>20</v>
      </c>
      <c r="F405" s="118" t="s">
        <v>85</v>
      </c>
      <c r="G405" s="121">
        <v>60</v>
      </c>
      <c r="H405" s="115">
        <f t="shared" si="16"/>
        <v>1200</v>
      </c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</row>
    <row r="406" spans="1:21" s="33" customFormat="1" ht="15" x14ac:dyDescent="0.25">
      <c r="A406" s="43">
        <v>397</v>
      </c>
      <c r="B406" s="124"/>
      <c r="C406" s="122" t="s">
        <v>99</v>
      </c>
      <c r="D406" s="122"/>
      <c r="E406" s="118">
        <v>10</v>
      </c>
      <c r="F406" s="118" t="s">
        <v>85</v>
      </c>
      <c r="G406" s="121">
        <v>33</v>
      </c>
      <c r="H406" s="115">
        <f t="shared" si="16"/>
        <v>330</v>
      </c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</row>
    <row r="407" spans="1:21" s="33" customFormat="1" ht="15" x14ac:dyDescent="0.25">
      <c r="A407" s="43">
        <v>398</v>
      </c>
      <c r="B407" s="124"/>
      <c r="C407" s="117" t="s">
        <v>311</v>
      </c>
      <c r="D407" s="117"/>
      <c r="E407" s="118">
        <v>10</v>
      </c>
      <c r="F407" s="118" t="s">
        <v>257</v>
      </c>
      <c r="G407" s="114">
        <v>75</v>
      </c>
      <c r="H407" s="115">
        <f t="shared" si="16"/>
        <v>750</v>
      </c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</row>
    <row r="408" spans="1:21" s="33" customFormat="1" ht="15" x14ac:dyDescent="0.25">
      <c r="A408" s="43">
        <v>399</v>
      </c>
      <c r="B408" s="124"/>
      <c r="C408" s="122" t="s">
        <v>255</v>
      </c>
      <c r="D408" s="122"/>
      <c r="E408" s="118">
        <v>20</v>
      </c>
      <c r="F408" s="118" t="s">
        <v>90</v>
      </c>
      <c r="G408" s="121">
        <v>285.5</v>
      </c>
      <c r="H408" s="115">
        <f t="shared" si="16"/>
        <v>5710</v>
      </c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</row>
    <row r="409" spans="1:21" s="33" customFormat="1" ht="15" x14ac:dyDescent="0.25">
      <c r="A409" s="43">
        <v>400</v>
      </c>
      <c r="B409" s="124"/>
      <c r="C409" s="112" t="s">
        <v>230</v>
      </c>
      <c r="D409" s="112"/>
      <c r="E409" s="118">
        <v>31</v>
      </c>
      <c r="F409" s="113" t="s">
        <v>90</v>
      </c>
      <c r="G409" s="114">
        <v>210</v>
      </c>
      <c r="H409" s="115">
        <f t="shared" si="16"/>
        <v>6510</v>
      </c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</row>
    <row r="410" spans="1:21" s="33" customFormat="1" ht="15" x14ac:dyDescent="0.25">
      <c r="A410" s="43">
        <v>401</v>
      </c>
      <c r="B410" s="124"/>
      <c r="C410" s="122" t="s">
        <v>256</v>
      </c>
      <c r="D410" s="122"/>
      <c r="E410" s="118">
        <v>22</v>
      </c>
      <c r="F410" s="118" t="s">
        <v>258</v>
      </c>
      <c r="G410" s="121">
        <v>396</v>
      </c>
      <c r="H410" s="115">
        <f t="shared" si="16"/>
        <v>8712</v>
      </c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</row>
    <row r="411" spans="1:21" s="33" customFormat="1" ht="15" x14ac:dyDescent="0.25">
      <c r="A411" s="43">
        <v>402</v>
      </c>
      <c r="B411" s="124"/>
      <c r="C411" s="117" t="s">
        <v>314</v>
      </c>
      <c r="D411" s="117"/>
      <c r="E411" s="118">
        <v>10</v>
      </c>
      <c r="F411" s="118" t="s">
        <v>95</v>
      </c>
      <c r="G411" s="121">
        <v>738</v>
      </c>
      <c r="H411" s="115">
        <f t="shared" si="16"/>
        <v>7380</v>
      </c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</row>
    <row r="412" spans="1:21" s="33" customFormat="1" ht="15" x14ac:dyDescent="0.25">
      <c r="A412" s="43">
        <v>403</v>
      </c>
      <c r="B412" s="124"/>
      <c r="C412" s="122" t="s">
        <v>87</v>
      </c>
      <c r="D412" s="122"/>
      <c r="E412" s="118">
        <v>2</v>
      </c>
      <c r="F412" s="118" t="s">
        <v>259</v>
      </c>
      <c r="G412" s="121">
        <v>4699</v>
      </c>
      <c r="H412" s="115">
        <f t="shared" si="16"/>
        <v>9398</v>
      </c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</row>
    <row r="413" spans="1:21" s="33" customFormat="1" ht="15" x14ac:dyDescent="0.25">
      <c r="A413" s="43">
        <v>404</v>
      </c>
      <c r="B413" s="124"/>
      <c r="C413" s="122" t="s">
        <v>125</v>
      </c>
      <c r="D413" s="122"/>
      <c r="E413" s="118">
        <v>20</v>
      </c>
      <c r="F413" s="113" t="s">
        <v>229</v>
      </c>
      <c r="G413" s="114">
        <v>80</v>
      </c>
      <c r="H413" s="115">
        <f t="shared" si="16"/>
        <v>1600</v>
      </c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</row>
    <row r="414" spans="1:21" s="33" customFormat="1" ht="15" x14ac:dyDescent="0.25">
      <c r="A414" s="43">
        <v>405</v>
      </c>
      <c r="B414" s="124"/>
      <c r="C414" s="122" t="s">
        <v>109</v>
      </c>
      <c r="D414" s="122"/>
      <c r="E414" s="118">
        <v>10</v>
      </c>
      <c r="F414" s="118" t="s">
        <v>85</v>
      </c>
      <c r="G414" s="115">
        <v>80</v>
      </c>
      <c r="H414" s="115">
        <f t="shared" si="16"/>
        <v>800</v>
      </c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</row>
    <row r="415" spans="1:21" s="33" customFormat="1" ht="15" x14ac:dyDescent="0.25">
      <c r="A415" s="43">
        <v>406</v>
      </c>
      <c r="B415" s="124"/>
      <c r="C415" s="122" t="s">
        <v>92</v>
      </c>
      <c r="D415" s="122"/>
      <c r="E415" s="118">
        <v>30</v>
      </c>
      <c r="F415" s="118" t="s">
        <v>85</v>
      </c>
      <c r="G415" s="121">
        <v>146</v>
      </c>
      <c r="H415" s="115">
        <f t="shared" si="16"/>
        <v>4380</v>
      </c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</row>
    <row r="416" spans="1:21" s="33" customFormat="1" ht="15" x14ac:dyDescent="0.25">
      <c r="A416" s="43">
        <v>407</v>
      </c>
      <c r="B416" s="124"/>
      <c r="C416" s="122" t="s">
        <v>138</v>
      </c>
      <c r="D416" s="122"/>
      <c r="E416" s="118">
        <v>30</v>
      </c>
      <c r="F416" s="118" t="s">
        <v>95</v>
      </c>
      <c r="G416" s="121">
        <v>22</v>
      </c>
      <c r="H416" s="115">
        <f t="shared" si="16"/>
        <v>660</v>
      </c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</row>
    <row r="417" spans="1:25" s="33" customFormat="1" ht="15" x14ac:dyDescent="0.25">
      <c r="A417" s="43">
        <v>408</v>
      </c>
      <c r="B417" s="124"/>
      <c r="C417" s="122" t="s">
        <v>106</v>
      </c>
      <c r="D417" s="122"/>
      <c r="E417" s="118">
        <v>20</v>
      </c>
      <c r="F417" s="118" t="s">
        <v>95</v>
      </c>
      <c r="G417" s="121">
        <v>95</v>
      </c>
      <c r="H417" s="115">
        <f t="shared" si="16"/>
        <v>1900</v>
      </c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</row>
    <row r="418" spans="1:25" s="33" customFormat="1" ht="15" x14ac:dyDescent="0.25">
      <c r="A418" s="43">
        <v>409</v>
      </c>
      <c r="B418" s="124"/>
      <c r="C418" s="122" t="s">
        <v>261</v>
      </c>
      <c r="D418" s="122"/>
      <c r="E418" s="118">
        <v>100</v>
      </c>
      <c r="F418" s="118" t="s">
        <v>85</v>
      </c>
      <c r="G418" s="121">
        <v>1500</v>
      </c>
      <c r="H418" s="115">
        <f t="shared" si="16"/>
        <v>150000</v>
      </c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</row>
    <row r="419" spans="1:25" s="33" customFormat="1" ht="15" x14ac:dyDescent="0.25">
      <c r="A419" s="43">
        <v>410</v>
      </c>
      <c r="B419" s="124"/>
      <c r="C419" s="122" t="s">
        <v>107</v>
      </c>
      <c r="D419" s="122"/>
      <c r="E419" s="118">
        <v>19</v>
      </c>
      <c r="F419" s="118" t="s">
        <v>108</v>
      </c>
      <c r="G419" s="121">
        <v>520</v>
      </c>
      <c r="H419" s="115">
        <f t="shared" si="16"/>
        <v>9880</v>
      </c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</row>
    <row r="420" spans="1:25" s="35" customFormat="1" ht="15" x14ac:dyDescent="0.25">
      <c r="A420" s="43">
        <v>411</v>
      </c>
      <c r="B420" s="107" t="s">
        <v>30</v>
      </c>
      <c r="C420" s="107" t="s">
        <v>340</v>
      </c>
      <c r="D420" s="108" t="s">
        <v>21</v>
      </c>
      <c r="E420" s="108"/>
      <c r="F420" s="108"/>
      <c r="G420" s="109"/>
      <c r="H420" s="110">
        <f>SUM(H421:H441)</f>
        <v>1946076</v>
      </c>
      <c r="I420" s="108" t="s">
        <v>22</v>
      </c>
      <c r="J420" s="94"/>
      <c r="K420" s="94">
        <v>1</v>
      </c>
      <c r="L420" s="94"/>
      <c r="M420" s="94"/>
      <c r="N420" s="94">
        <v>1</v>
      </c>
      <c r="O420" s="94"/>
      <c r="P420" s="94"/>
      <c r="Q420" s="94">
        <v>1</v>
      </c>
      <c r="R420" s="94"/>
      <c r="S420" s="94">
        <v>1</v>
      </c>
      <c r="T420" s="94"/>
      <c r="U420" s="94"/>
      <c r="V420" s="44"/>
      <c r="W420" s="44"/>
      <c r="X420" s="44"/>
      <c r="Y420" s="44"/>
    </row>
    <row r="421" spans="1:25" s="33" customFormat="1" ht="15" x14ac:dyDescent="0.25">
      <c r="A421" s="43">
        <v>412</v>
      </c>
      <c r="B421" s="124"/>
      <c r="C421" s="117" t="s">
        <v>98</v>
      </c>
      <c r="D421" s="117"/>
      <c r="E421" s="116">
        <v>198</v>
      </c>
      <c r="F421" s="116" t="s">
        <v>85</v>
      </c>
      <c r="G421" s="115">
        <v>53</v>
      </c>
      <c r="H421" s="115">
        <f>E421*G421*4</f>
        <v>41976</v>
      </c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</row>
    <row r="422" spans="1:25" s="33" customFormat="1" ht="15" x14ac:dyDescent="0.25">
      <c r="A422" s="43">
        <v>413</v>
      </c>
      <c r="B422" s="124"/>
      <c r="C422" s="120" t="s">
        <v>123</v>
      </c>
      <c r="D422" s="120"/>
      <c r="E422" s="116">
        <v>100</v>
      </c>
      <c r="F422" s="116" t="s">
        <v>91</v>
      </c>
      <c r="G422" s="121">
        <v>280</v>
      </c>
      <c r="H422" s="115">
        <f t="shared" ref="H422:H441" si="17">E422*G422*4</f>
        <v>112000</v>
      </c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</row>
    <row r="423" spans="1:25" s="33" customFormat="1" ht="15" x14ac:dyDescent="0.25">
      <c r="A423" s="43">
        <v>414</v>
      </c>
      <c r="B423" s="124"/>
      <c r="C423" s="117" t="s">
        <v>128</v>
      </c>
      <c r="D423" s="117"/>
      <c r="E423" s="116">
        <v>101</v>
      </c>
      <c r="F423" s="113" t="s">
        <v>91</v>
      </c>
      <c r="G423" s="121">
        <v>300</v>
      </c>
      <c r="H423" s="115">
        <f t="shared" si="17"/>
        <v>121200</v>
      </c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</row>
    <row r="424" spans="1:25" s="33" customFormat="1" ht="15" x14ac:dyDescent="0.25">
      <c r="A424" s="43">
        <v>415</v>
      </c>
      <c r="B424" s="124"/>
      <c r="C424" s="112" t="s">
        <v>397</v>
      </c>
      <c r="D424" s="112"/>
      <c r="E424" s="116">
        <v>38</v>
      </c>
      <c r="F424" s="113" t="s">
        <v>229</v>
      </c>
      <c r="G424" s="115">
        <v>188</v>
      </c>
      <c r="H424" s="115">
        <f t="shared" si="17"/>
        <v>28576</v>
      </c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</row>
    <row r="425" spans="1:25" s="33" customFormat="1" ht="15" x14ac:dyDescent="0.25">
      <c r="A425" s="43">
        <v>416</v>
      </c>
      <c r="B425" s="124"/>
      <c r="C425" s="117" t="s">
        <v>102</v>
      </c>
      <c r="D425" s="117"/>
      <c r="E425" s="116">
        <v>208</v>
      </c>
      <c r="F425" s="116" t="s">
        <v>85</v>
      </c>
      <c r="G425" s="115">
        <v>25</v>
      </c>
      <c r="H425" s="115">
        <f t="shared" si="17"/>
        <v>20800</v>
      </c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</row>
    <row r="426" spans="1:25" s="33" customFormat="1" ht="15" x14ac:dyDescent="0.25">
      <c r="A426" s="43">
        <v>417</v>
      </c>
      <c r="B426" s="124"/>
      <c r="C426" s="117" t="s">
        <v>404</v>
      </c>
      <c r="D426" s="117"/>
      <c r="E426" s="116">
        <v>61</v>
      </c>
      <c r="F426" s="116" t="s">
        <v>85</v>
      </c>
      <c r="G426" s="115">
        <v>360</v>
      </c>
      <c r="H426" s="115">
        <f t="shared" si="17"/>
        <v>87840</v>
      </c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</row>
    <row r="427" spans="1:25" s="33" customFormat="1" ht="15" x14ac:dyDescent="0.25">
      <c r="A427" s="43">
        <v>418</v>
      </c>
      <c r="B427" s="124"/>
      <c r="C427" s="117" t="s">
        <v>402</v>
      </c>
      <c r="D427" s="117"/>
      <c r="E427" s="116">
        <v>60</v>
      </c>
      <c r="F427" s="116" t="s">
        <v>85</v>
      </c>
      <c r="G427" s="115">
        <v>360</v>
      </c>
      <c r="H427" s="115">
        <f t="shared" si="17"/>
        <v>86400</v>
      </c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</row>
    <row r="428" spans="1:25" s="33" customFormat="1" ht="15" x14ac:dyDescent="0.25">
      <c r="A428" s="43">
        <v>419</v>
      </c>
      <c r="B428" s="124"/>
      <c r="C428" s="117" t="s">
        <v>92</v>
      </c>
      <c r="D428" s="117"/>
      <c r="E428" s="116">
        <v>60</v>
      </c>
      <c r="F428" s="116" t="s">
        <v>85</v>
      </c>
      <c r="G428" s="115">
        <v>146</v>
      </c>
      <c r="H428" s="115">
        <f t="shared" si="17"/>
        <v>35040</v>
      </c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</row>
    <row r="429" spans="1:25" s="33" customFormat="1" ht="15" x14ac:dyDescent="0.25">
      <c r="A429" s="43">
        <v>420</v>
      </c>
      <c r="B429" s="124"/>
      <c r="C429" s="117" t="s">
        <v>408</v>
      </c>
      <c r="D429" s="117"/>
      <c r="E429" s="116">
        <v>60</v>
      </c>
      <c r="F429" s="116" t="s">
        <v>95</v>
      </c>
      <c r="G429" s="115">
        <v>1200</v>
      </c>
      <c r="H429" s="115">
        <f t="shared" si="17"/>
        <v>288000</v>
      </c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</row>
    <row r="430" spans="1:25" s="33" customFormat="1" ht="15" x14ac:dyDescent="0.25">
      <c r="A430" s="43">
        <v>421</v>
      </c>
      <c r="B430" s="124"/>
      <c r="C430" s="117" t="s">
        <v>314</v>
      </c>
      <c r="D430" s="117"/>
      <c r="E430" s="116">
        <v>60</v>
      </c>
      <c r="F430" s="116" t="s">
        <v>95</v>
      </c>
      <c r="G430" s="115">
        <v>738</v>
      </c>
      <c r="H430" s="115">
        <f t="shared" si="17"/>
        <v>177120</v>
      </c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</row>
    <row r="431" spans="1:25" s="33" customFormat="1" ht="15" x14ac:dyDescent="0.25">
      <c r="A431" s="43">
        <v>422</v>
      </c>
      <c r="B431" s="124"/>
      <c r="C431" s="117" t="s">
        <v>352</v>
      </c>
      <c r="D431" s="117"/>
      <c r="E431" s="116">
        <v>30</v>
      </c>
      <c r="F431" s="116" t="s">
        <v>95</v>
      </c>
      <c r="G431" s="115">
        <v>1655</v>
      </c>
      <c r="H431" s="115">
        <f t="shared" si="17"/>
        <v>198600</v>
      </c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</row>
    <row r="432" spans="1:25" s="33" customFormat="1" ht="15" x14ac:dyDescent="0.25">
      <c r="A432" s="43">
        <v>423</v>
      </c>
      <c r="B432" s="124"/>
      <c r="C432" s="117" t="s">
        <v>353</v>
      </c>
      <c r="D432" s="117"/>
      <c r="E432" s="116">
        <v>30</v>
      </c>
      <c r="F432" s="116" t="s">
        <v>95</v>
      </c>
      <c r="G432" s="115">
        <v>1855</v>
      </c>
      <c r="H432" s="115">
        <f t="shared" si="17"/>
        <v>222600</v>
      </c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</row>
    <row r="433" spans="1:24" s="33" customFormat="1" ht="15" x14ac:dyDescent="0.25">
      <c r="A433" s="43">
        <v>424</v>
      </c>
      <c r="B433" s="124"/>
      <c r="C433" s="117" t="s">
        <v>137</v>
      </c>
      <c r="D433" s="117"/>
      <c r="E433" s="116">
        <v>30</v>
      </c>
      <c r="F433" s="116" t="s">
        <v>85</v>
      </c>
      <c r="G433" s="115">
        <v>350</v>
      </c>
      <c r="H433" s="115">
        <f t="shared" si="17"/>
        <v>42000</v>
      </c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</row>
    <row r="434" spans="1:24" s="33" customFormat="1" ht="15" x14ac:dyDescent="0.25">
      <c r="A434" s="43">
        <v>425</v>
      </c>
      <c r="B434" s="124"/>
      <c r="C434" s="117" t="s">
        <v>138</v>
      </c>
      <c r="D434" s="117"/>
      <c r="E434" s="116">
        <v>98</v>
      </c>
      <c r="F434" s="116" t="s">
        <v>95</v>
      </c>
      <c r="G434" s="114">
        <v>22</v>
      </c>
      <c r="H434" s="115">
        <f t="shared" si="17"/>
        <v>8624</v>
      </c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</row>
    <row r="435" spans="1:24" s="33" customFormat="1" ht="15" x14ac:dyDescent="0.25">
      <c r="A435" s="43">
        <v>426</v>
      </c>
      <c r="B435" s="124"/>
      <c r="C435" s="117" t="s">
        <v>119</v>
      </c>
      <c r="D435" s="117"/>
      <c r="E435" s="116">
        <v>299</v>
      </c>
      <c r="F435" s="116" t="s">
        <v>85</v>
      </c>
      <c r="G435" s="115">
        <v>35</v>
      </c>
      <c r="H435" s="115">
        <f t="shared" si="17"/>
        <v>41860</v>
      </c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</row>
    <row r="436" spans="1:24" s="33" customFormat="1" ht="15" x14ac:dyDescent="0.25">
      <c r="A436" s="43">
        <v>427</v>
      </c>
      <c r="B436" s="124"/>
      <c r="C436" s="117" t="s">
        <v>354</v>
      </c>
      <c r="D436" s="117"/>
      <c r="E436" s="116">
        <v>50</v>
      </c>
      <c r="F436" s="116" t="s">
        <v>90</v>
      </c>
      <c r="G436" s="115">
        <v>525</v>
      </c>
      <c r="H436" s="115">
        <f t="shared" si="17"/>
        <v>105000</v>
      </c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</row>
    <row r="437" spans="1:24" s="33" customFormat="1" ht="15" x14ac:dyDescent="0.25">
      <c r="A437" s="43">
        <v>428</v>
      </c>
      <c r="B437" s="124"/>
      <c r="C437" s="117" t="s">
        <v>106</v>
      </c>
      <c r="D437" s="117"/>
      <c r="E437" s="116">
        <v>100</v>
      </c>
      <c r="F437" s="116" t="s">
        <v>95</v>
      </c>
      <c r="G437" s="115">
        <v>95</v>
      </c>
      <c r="H437" s="115">
        <f t="shared" si="17"/>
        <v>38000</v>
      </c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</row>
    <row r="438" spans="1:24" s="33" customFormat="1" ht="15" x14ac:dyDescent="0.25">
      <c r="A438" s="43">
        <v>429</v>
      </c>
      <c r="B438" s="124"/>
      <c r="C438" s="117" t="s">
        <v>139</v>
      </c>
      <c r="D438" s="117"/>
      <c r="E438" s="116">
        <v>40</v>
      </c>
      <c r="F438" s="116" t="s">
        <v>85</v>
      </c>
      <c r="G438" s="115">
        <v>359</v>
      </c>
      <c r="H438" s="115">
        <f t="shared" si="17"/>
        <v>57440</v>
      </c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</row>
    <row r="439" spans="1:24" s="33" customFormat="1" ht="15" x14ac:dyDescent="0.25">
      <c r="A439" s="43">
        <v>430</v>
      </c>
      <c r="B439" s="124"/>
      <c r="C439" s="117" t="s">
        <v>140</v>
      </c>
      <c r="D439" s="117"/>
      <c r="E439" s="116">
        <v>38</v>
      </c>
      <c r="F439" s="116" t="s">
        <v>85</v>
      </c>
      <c r="G439" s="115">
        <v>250</v>
      </c>
      <c r="H439" s="115">
        <f t="shared" si="17"/>
        <v>38000</v>
      </c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</row>
    <row r="440" spans="1:24" s="33" customFormat="1" ht="15" x14ac:dyDescent="0.25">
      <c r="A440" s="43">
        <v>431</v>
      </c>
      <c r="B440" s="124"/>
      <c r="C440" s="122" t="s">
        <v>458</v>
      </c>
      <c r="D440" s="122"/>
      <c r="E440" s="116">
        <v>350</v>
      </c>
      <c r="F440" s="116" t="s">
        <v>85</v>
      </c>
      <c r="G440" s="115">
        <v>65</v>
      </c>
      <c r="H440" s="115">
        <f t="shared" si="17"/>
        <v>91000</v>
      </c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</row>
    <row r="441" spans="1:24" s="33" customFormat="1" ht="15" x14ac:dyDescent="0.25">
      <c r="A441" s="43">
        <v>432</v>
      </c>
      <c r="B441" s="124"/>
      <c r="C441" s="112" t="s">
        <v>122</v>
      </c>
      <c r="D441" s="112"/>
      <c r="E441" s="116">
        <v>400</v>
      </c>
      <c r="F441" s="116" t="s">
        <v>95</v>
      </c>
      <c r="G441" s="115">
        <v>65</v>
      </c>
      <c r="H441" s="115">
        <f t="shared" si="17"/>
        <v>104000</v>
      </c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</row>
    <row r="442" spans="1:24" s="35" customFormat="1" ht="15" x14ac:dyDescent="0.25">
      <c r="A442" s="43">
        <v>433</v>
      </c>
      <c r="B442" s="107" t="s">
        <v>30</v>
      </c>
      <c r="C442" s="107" t="s">
        <v>341</v>
      </c>
      <c r="D442" s="108" t="s">
        <v>21</v>
      </c>
      <c r="E442" s="108"/>
      <c r="F442" s="108"/>
      <c r="G442" s="109"/>
      <c r="H442" s="110">
        <f>SUM(H443:H471)</f>
        <v>564952</v>
      </c>
      <c r="I442" s="108" t="s">
        <v>22</v>
      </c>
      <c r="J442" s="94"/>
      <c r="K442" s="94">
        <v>1</v>
      </c>
      <c r="L442" s="94"/>
      <c r="M442" s="94"/>
      <c r="N442" s="94">
        <v>1</v>
      </c>
      <c r="O442" s="94"/>
      <c r="P442" s="94"/>
      <c r="Q442" s="94">
        <v>1</v>
      </c>
      <c r="R442" s="94"/>
      <c r="S442" s="94">
        <v>1</v>
      </c>
      <c r="T442" s="94"/>
      <c r="U442" s="94"/>
      <c r="V442" s="44"/>
      <c r="W442" s="44"/>
      <c r="X442" s="44"/>
    </row>
    <row r="443" spans="1:24" s="33" customFormat="1" ht="15" x14ac:dyDescent="0.25">
      <c r="A443" s="43">
        <v>434</v>
      </c>
      <c r="B443" s="124"/>
      <c r="C443" s="117" t="s">
        <v>104</v>
      </c>
      <c r="D443" s="117"/>
      <c r="E443" s="116">
        <v>20</v>
      </c>
      <c r="F443" s="116" t="s">
        <v>95</v>
      </c>
      <c r="G443" s="115">
        <v>100</v>
      </c>
      <c r="H443" s="115">
        <f>E443*G443*4</f>
        <v>8000</v>
      </c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</row>
    <row r="444" spans="1:24" s="33" customFormat="1" ht="15" x14ac:dyDescent="0.25">
      <c r="A444" s="43">
        <v>435</v>
      </c>
      <c r="B444" s="124"/>
      <c r="C444" s="117" t="s">
        <v>102</v>
      </c>
      <c r="D444" s="117"/>
      <c r="E444" s="116">
        <v>20</v>
      </c>
      <c r="F444" s="116" t="s">
        <v>85</v>
      </c>
      <c r="G444" s="115">
        <v>25</v>
      </c>
      <c r="H444" s="115">
        <f t="shared" ref="H444:H471" si="18">E444*G444*4</f>
        <v>2000</v>
      </c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</row>
    <row r="445" spans="1:24" s="33" customFormat="1" ht="15" x14ac:dyDescent="0.25">
      <c r="A445" s="43">
        <v>436</v>
      </c>
      <c r="B445" s="124"/>
      <c r="C445" s="117" t="s">
        <v>126</v>
      </c>
      <c r="D445" s="117"/>
      <c r="E445" s="116">
        <v>21</v>
      </c>
      <c r="F445" s="116" t="s">
        <v>95</v>
      </c>
      <c r="G445" s="115">
        <v>500</v>
      </c>
      <c r="H445" s="115">
        <f t="shared" si="18"/>
        <v>42000</v>
      </c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</row>
    <row r="446" spans="1:24" s="33" customFormat="1" ht="15" x14ac:dyDescent="0.25">
      <c r="A446" s="43">
        <v>437</v>
      </c>
      <c r="B446" s="124"/>
      <c r="C446" s="117" t="s">
        <v>127</v>
      </c>
      <c r="D446" s="117"/>
      <c r="E446" s="116">
        <v>30</v>
      </c>
      <c r="F446" s="116" t="s">
        <v>85</v>
      </c>
      <c r="G446" s="115">
        <v>35</v>
      </c>
      <c r="H446" s="115">
        <f t="shared" si="18"/>
        <v>4200</v>
      </c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</row>
    <row r="447" spans="1:24" s="33" customFormat="1" ht="15" x14ac:dyDescent="0.25">
      <c r="A447" s="43">
        <v>438</v>
      </c>
      <c r="B447" s="124"/>
      <c r="C447" s="112" t="s">
        <v>458</v>
      </c>
      <c r="D447" s="112"/>
      <c r="E447" s="116">
        <v>40</v>
      </c>
      <c r="F447" s="116" t="s">
        <v>85</v>
      </c>
      <c r="G447" s="115">
        <v>60</v>
      </c>
      <c r="H447" s="115">
        <f t="shared" si="18"/>
        <v>9600</v>
      </c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</row>
    <row r="448" spans="1:24" s="33" customFormat="1" ht="15" x14ac:dyDescent="0.25">
      <c r="A448" s="43">
        <v>439</v>
      </c>
      <c r="B448" s="124"/>
      <c r="C448" s="122" t="s">
        <v>460</v>
      </c>
      <c r="D448" s="122"/>
      <c r="E448" s="116">
        <v>42</v>
      </c>
      <c r="F448" s="116" t="s">
        <v>85</v>
      </c>
      <c r="G448" s="115">
        <v>65</v>
      </c>
      <c r="H448" s="115">
        <f t="shared" si="18"/>
        <v>10920</v>
      </c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</row>
    <row r="449" spans="1:21" s="33" customFormat="1" ht="15" x14ac:dyDescent="0.25">
      <c r="A449" s="43">
        <v>440</v>
      </c>
      <c r="B449" s="124"/>
      <c r="C449" s="120" t="s">
        <v>123</v>
      </c>
      <c r="D449" s="120"/>
      <c r="E449" s="116">
        <v>25</v>
      </c>
      <c r="F449" s="116" t="s">
        <v>91</v>
      </c>
      <c r="G449" s="121">
        <v>280</v>
      </c>
      <c r="H449" s="115">
        <f t="shared" si="18"/>
        <v>28000</v>
      </c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</row>
    <row r="450" spans="1:21" s="33" customFormat="1" ht="15" x14ac:dyDescent="0.25">
      <c r="A450" s="43">
        <v>441</v>
      </c>
      <c r="B450" s="124"/>
      <c r="C450" s="117" t="s">
        <v>128</v>
      </c>
      <c r="D450" s="117"/>
      <c r="E450" s="116">
        <v>25</v>
      </c>
      <c r="F450" s="113" t="s">
        <v>91</v>
      </c>
      <c r="G450" s="121">
        <v>300</v>
      </c>
      <c r="H450" s="115">
        <f t="shared" si="18"/>
        <v>30000</v>
      </c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</row>
    <row r="451" spans="1:21" s="33" customFormat="1" ht="15" x14ac:dyDescent="0.25">
      <c r="A451" s="43">
        <v>442</v>
      </c>
      <c r="B451" s="124"/>
      <c r="C451" s="117" t="s">
        <v>129</v>
      </c>
      <c r="D451" s="117"/>
      <c r="E451" s="116">
        <v>15</v>
      </c>
      <c r="F451" s="118" t="s">
        <v>95</v>
      </c>
      <c r="G451" s="121">
        <v>670</v>
      </c>
      <c r="H451" s="115">
        <f t="shared" si="18"/>
        <v>40200</v>
      </c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</row>
    <row r="452" spans="1:21" s="33" customFormat="1" ht="15" x14ac:dyDescent="0.25">
      <c r="A452" s="43">
        <v>443</v>
      </c>
      <c r="B452" s="124"/>
      <c r="C452" s="117" t="s">
        <v>130</v>
      </c>
      <c r="D452" s="117"/>
      <c r="E452" s="116">
        <v>15</v>
      </c>
      <c r="F452" s="118" t="s">
        <v>95</v>
      </c>
      <c r="G452" s="115">
        <v>690</v>
      </c>
      <c r="H452" s="115">
        <f t="shared" si="18"/>
        <v>41400</v>
      </c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</row>
    <row r="453" spans="1:21" s="33" customFormat="1" ht="15" x14ac:dyDescent="0.25">
      <c r="A453" s="43">
        <v>444</v>
      </c>
      <c r="B453" s="124"/>
      <c r="C453" s="117" t="s">
        <v>131</v>
      </c>
      <c r="D453" s="117"/>
      <c r="E453" s="116">
        <v>15</v>
      </c>
      <c r="F453" s="116" t="s">
        <v>90</v>
      </c>
      <c r="G453" s="115">
        <v>200</v>
      </c>
      <c r="H453" s="115">
        <f t="shared" si="18"/>
        <v>12000</v>
      </c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</row>
    <row r="454" spans="1:21" s="33" customFormat="1" ht="15" x14ac:dyDescent="0.25">
      <c r="A454" s="43">
        <v>445</v>
      </c>
      <c r="B454" s="124"/>
      <c r="C454" s="117" t="s">
        <v>132</v>
      </c>
      <c r="D454" s="117"/>
      <c r="E454" s="116">
        <v>16</v>
      </c>
      <c r="F454" s="116" t="s">
        <v>90</v>
      </c>
      <c r="G454" s="115">
        <v>215</v>
      </c>
      <c r="H454" s="115">
        <f t="shared" si="18"/>
        <v>13760</v>
      </c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</row>
    <row r="455" spans="1:21" s="33" customFormat="1" ht="15" x14ac:dyDescent="0.25">
      <c r="A455" s="43">
        <v>446</v>
      </c>
      <c r="B455" s="124"/>
      <c r="C455" s="117" t="s">
        <v>133</v>
      </c>
      <c r="D455" s="117"/>
      <c r="E455" s="116">
        <v>50</v>
      </c>
      <c r="F455" s="116" t="s">
        <v>85</v>
      </c>
      <c r="G455" s="115">
        <v>25</v>
      </c>
      <c r="H455" s="115">
        <f t="shared" si="18"/>
        <v>5000</v>
      </c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</row>
    <row r="456" spans="1:21" s="33" customFormat="1" ht="15" x14ac:dyDescent="0.25">
      <c r="A456" s="43">
        <v>447</v>
      </c>
      <c r="B456" s="124"/>
      <c r="C456" s="117" t="s">
        <v>355</v>
      </c>
      <c r="D456" s="117"/>
      <c r="E456" s="116">
        <v>35</v>
      </c>
      <c r="F456" s="116" t="s">
        <v>85</v>
      </c>
      <c r="G456" s="115">
        <v>15</v>
      </c>
      <c r="H456" s="115">
        <f t="shared" si="18"/>
        <v>2100</v>
      </c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</row>
    <row r="457" spans="1:21" s="33" customFormat="1" ht="15" x14ac:dyDescent="0.25">
      <c r="A457" s="43">
        <v>448</v>
      </c>
      <c r="B457" s="124"/>
      <c r="C457" s="112" t="s">
        <v>394</v>
      </c>
      <c r="D457" s="112"/>
      <c r="E457" s="116">
        <v>40</v>
      </c>
      <c r="F457" s="116" t="s">
        <v>85</v>
      </c>
      <c r="G457" s="114">
        <v>85</v>
      </c>
      <c r="H457" s="115">
        <f t="shared" si="18"/>
        <v>13600</v>
      </c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</row>
    <row r="458" spans="1:21" s="33" customFormat="1" ht="15" x14ac:dyDescent="0.25">
      <c r="A458" s="43">
        <v>449</v>
      </c>
      <c r="B458" s="124"/>
      <c r="C458" s="117" t="s">
        <v>134</v>
      </c>
      <c r="D458" s="117"/>
      <c r="E458" s="116">
        <v>40</v>
      </c>
      <c r="F458" s="116" t="s">
        <v>85</v>
      </c>
      <c r="G458" s="115">
        <v>80</v>
      </c>
      <c r="H458" s="115">
        <f t="shared" si="18"/>
        <v>12800</v>
      </c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</row>
    <row r="459" spans="1:21" s="33" customFormat="1" ht="15" x14ac:dyDescent="0.25">
      <c r="A459" s="43">
        <v>450</v>
      </c>
      <c r="B459" s="124"/>
      <c r="C459" s="117" t="s">
        <v>135</v>
      </c>
      <c r="D459" s="117"/>
      <c r="E459" s="116">
        <v>20</v>
      </c>
      <c r="F459" s="116" t="s">
        <v>85</v>
      </c>
      <c r="G459" s="114">
        <v>190</v>
      </c>
      <c r="H459" s="115">
        <f t="shared" si="18"/>
        <v>15200</v>
      </c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</row>
    <row r="460" spans="1:21" s="33" customFormat="1" ht="15" x14ac:dyDescent="0.25">
      <c r="A460" s="43">
        <v>451</v>
      </c>
      <c r="B460" s="124"/>
      <c r="C460" s="122" t="s">
        <v>395</v>
      </c>
      <c r="D460" s="122"/>
      <c r="E460" s="116">
        <v>20</v>
      </c>
      <c r="F460" s="116" t="s">
        <v>95</v>
      </c>
      <c r="G460" s="115">
        <v>185</v>
      </c>
      <c r="H460" s="115">
        <f t="shared" si="18"/>
        <v>14800</v>
      </c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</row>
    <row r="461" spans="1:21" s="33" customFormat="1" ht="15" x14ac:dyDescent="0.25">
      <c r="A461" s="43">
        <v>452</v>
      </c>
      <c r="B461" s="124"/>
      <c r="C461" s="117" t="s">
        <v>356</v>
      </c>
      <c r="D461" s="117"/>
      <c r="E461" s="116">
        <v>5</v>
      </c>
      <c r="F461" s="116" t="s">
        <v>85</v>
      </c>
      <c r="G461" s="115">
        <v>400</v>
      </c>
      <c r="H461" s="115">
        <f t="shared" si="18"/>
        <v>8000</v>
      </c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</row>
    <row r="462" spans="1:21" s="33" customFormat="1" ht="15" x14ac:dyDescent="0.25">
      <c r="A462" s="43">
        <v>453</v>
      </c>
      <c r="B462" s="124"/>
      <c r="C462" s="117" t="s">
        <v>98</v>
      </c>
      <c r="D462" s="117"/>
      <c r="E462" s="116">
        <v>56</v>
      </c>
      <c r="F462" s="116" t="s">
        <v>85</v>
      </c>
      <c r="G462" s="115">
        <v>53</v>
      </c>
      <c r="H462" s="115">
        <f t="shared" si="18"/>
        <v>11872</v>
      </c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</row>
    <row r="463" spans="1:21" s="33" customFormat="1" ht="15" x14ac:dyDescent="0.25">
      <c r="A463" s="43">
        <v>454</v>
      </c>
      <c r="B463" s="124"/>
      <c r="C463" s="117" t="s">
        <v>409</v>
      </c>
      <c r="D463" s="117"/>
      <c r="E463" s="116">
        <v>10</v>
      </c>
      <c r="F463" s="116" t="s">
        <v>85</v>
      </c>
      <c r="G463" s="115">
        <v>360</v>
      </c>
      <c r="H463" s="115">
        <f t="shared" si="18"/>
        <v>14400</v>
      </c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</row>
    <row r="464" spans="1:21" s="33" customFormat="1" ht="15" x14ac:dyDescent="0.25">
      <c r="A464" s="43">
        <v>455</v>
      </c>
      <c r="B464" s="124"/>
      <c r="C464" s="117" t="s">
        <v>410</v>
      </c>
      <c r="D464" s="117"/>
      <c r="E464" s="116">
        <v>10</v>
      </c>
      <c r="F464" s="116" t="s">
        <v>85</v>
      </c>
      <c r="G464" s="115">
        <v>360</v>
      </c>
      <c r="H464" s="115">
        <f t="shared" si="18"/>
        <v>14400</v>
      </c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</row>
    <row r="465" spans="1:24" s="33" customFormat="1" ht="15" x14ac:dyDescent="0.25">
      <c r="A465" s="43">
        <v>456</v>
      </c>
      <c r="B465" s="124"/>
      <c r="C465" s="117" t="s">
        <v>411</v>
      </c>
      <c r="D465" s="117"/>
      <c r="E465" s="116">
        <v>10</v>
      </c>
      <c r="F465" s="116" t="s">
        <v>85</v>
      </c>
      <c r="G465" s="115">
        <v>360</v>
      </c>
      <c r="H465" s="115">
        <f t="shared" si="18"/>
        <v>14400</v>
      </c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</row>
    <row r="466" spans="1:24" s="33" customFormat="1" ht="15" x14ac:dyDescent="0.25">
      <c r="A466" s="43">
        <v>457</v>
      </c>
      <c r="B466" s="124"/>
      <c r="C466" s="117" t="s">
        <v>404</v>
      </c>
      <c r="D466" s="117"/>
      <c r="E466" s="116">
        <v>20</v>
      </c>
      <c r="F466" s="116" t="s">
        <v>85</v>
      </c>
      <c r="G466" s="115">
        <v>360</v>
      </c>
      <c r="H466" s="115">
        <f t="shared" si="18"/>
        <v>28800</v>
      </c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</row>
    <row r="467" spans="1:24" s="33" customFormat="1" ht="15" x14ac:dyDescent="0.25">
      <c r="A467" s="43">
        <v>458</v>
      </c>
      <c r="B467" s="124"/>
      <c r="C467" s="117" t="s">
        <v>357</v>
      </c>
      <c r="D467" s="117"/>
      <c r="E467" s="116">
        <v>32</v>
      </c>
      <c r="F467" s="116" t="s">
        <v>85</v>
      </c>
      <c r="G467" s="115">
        <v>800</v>
      </c>
      <c r="H467" s="115">
        <f t="shared" si="18"/>
        <v>102400</v>
      </c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</row>
    <row r="468" spans="1:24" s="33" customFormat="1" ht="15" x14ac:dyDescent="0.25">
      <c r="A468" s="43">
        <v>459</v>
      </c>
      <c r="B468" s="124"/>
      <c r="C468" s="117" t="s">
        <v>312</v>
      </c>
      <c r="D468" s="117"/>
      <c r="E468" s="116">
        <v>25</v>
      </c>
      <c r="F468" s="116" t="s">
        <v>85</v>
      </c>
      <c r="G468" s="114">
        <v>199</v>
      </c>
      <c r="H468" s="115">
        <f t="shared" si="18"/>
        <v>19900</v>
      </c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</row>
    <row r="469" spans="1:24" s="33" customFormat="1" ht="15" x14ac:dyDescent="0.25">
      <c r="A469" s="43">
        <v>460</v>
      </c>
      <c r="B469" s="124"/>
      <c r="C469" s="117" t="s">
        <v>136</v>
      </c>
      <c r="D469" s="117"/>
      <c r="E469" s="116">
        <v>3</v>
      </c>
      <c r="F469" s="116" t="s">
        <v>85</v>
      </c>
      <c r="G469" s="115">
        <v>2500</v>
      </c>
      <c r="H469" s="115">
        <f t="shared" si="18"/>
        <v>30000</v>
      </c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</row>
    <row r="470" spans="1:24" s="33" customFormat="1" ht="15" x14ac:dyDescent="0.25">
      <c r="A470" s="43">
        <v>461</v>
      </c>
      <c r="B470" s="124"/>
      <c r="C470" s="112" t="s">
        <v>107</v>
      </c>
      <c r="D470" s="112"/>
      <c r="E470" s="116">
        <v>5</v>
      </c>
      <c r="F470" s="116" t="s">
        <v>108</v>
      </c>
      <c r="G470" s="121">
        <v>520</v>
      </c>
      <c r="H470" s="115">
        <f t="shared" si="18"/>
        <v>10400</v>
      </c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</row>
    <row r="471" spans="1:24" s="33" customFormat="1" ht="15" x14ac:dyDescent="0.25">
      <c r="A471" s="43">
        <v>462</v>
      </c>
      <c r="B471" s="124"/>
      <c r="C471" s="112" t="s">
        <v>268</v>
      </c>
      <c r="D471" s="112"/>
      <c r="E471" s="116">
        <v>10</v>
      </c>
      <c r="F471" s="116" t="s">
        <v>95</v>
      </c>
      <c r="G471" s="115">
        <v>120</v>
      </c>
      <c r="H471" s="115">
        <f t="shared" si="18"/>
        <v>4800</v>
      </c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</row>
    <row r="472" spans="1:24" s="35" customFormat="1" ht="15" x14ac:dyDescent="0.25">
      <c r="A472" s="43">
        <v>463</v>
      </c>
      <c r="B472" s="107" t="s">
        <v>30</v>
      </c>
      <c r="C472" s="107" t="s">
        <v>384</v>
      </c>
      <c r="D472" s="108" t="s">
        <v>21</v>
      </c>
      <c r="E472" s="108"/>
      <c r="F472" s="108"/>
      <c r="G472" s="110"/>
      <c r="H472" s="110">
        <f>SUM(H473:H491)</f>
        <v>166811</v>
      </c>
      <c r="I472" s="108" t="s">
        <v>22</v>
      </c>
      <c r="J472" s="94"/>
      <c r="K472" s="94"/>
      <c r="L472" s="94"/>
      <c r="M472" s="94"/>
      <c r="N472" s="94"/>
      <c r="O472" s="94"/>
      <c r="P472" s="94"/>
      <c r="Q472" s="94">
        <v>1</v>
      </c>
      <c r="R472" s="94"/>
      <c r="S472" s="94"/>
      <c r="T472" s="94"/>
      <c r="U472" s="94"/>
      <c r="V472" s="44"/>
      <c r="W472" s="44"/>
      <c r="X472" s="44"/>
    </row>
    <row r="473" spans="1:24" s="33" customFormat="1" ht="15" x14ac:dyDescent="0.25">
      <c r="A473" s="43">
        <v>464</v>
      </c>
      <c r="B473" s="125"/>
      <c r="C473" s="120" t="s">
        <v>123</v>
      </c>
      <c r="D473" s="120"/>
      <c r="E473" s="118">
        <v>15</v>
      </c>
      <c r="F473" s="118" t="s">
        <v>91</v>
      </c>
      <c r="G473" s="121">
        <v>280</v>
      </c>
      <c r="H473" s="121">
        <f>E473*G473</f>
        <v>4200</v>
      </c>
      <c r="I473" s="126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</row>
    <row r="474" spans="1:24" s="33" customFormat="1" ht="15" x14ac:dyDescent="0.25">
      <c r="A474" s="43">
        <v>465</v>
      </c>
      <c r="B474" s="125"/>
      <c r="C474" s="149" t="s">
        <v>120</v>
      </c>
      <c r="D474" s="149"/>
      <c r="E474" s="118">
        <v>60</v>
      </c>
      <c r="F474" s="118" t="s">
        <v>85</v>
      </c>
      <c r="G474" s="115">
        <v>53</v>
      </c>
      <c r="H474" s="121">
        <f t="shared" ref="H474:H491" si="19">E474*G474</f>
        <v>3180</v>
      </c>
      <c r="I474" s="126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</row>
    <row r="475" spans="1:24" s="33" customFormat="1" ht="15" x14ac:dyDescent="0.25">
      <c r="A475" s="43">
        <v>466</v>
      </c>
      <c r="B475" s="125"/>
      <c r="C475" s="149" t="s">
        <v>98</v>
      </c>
      <c r="D475" s="149"/>
      <c r="E475" s="118">
        <v>60</v>
      </c>
      <c r="F475" s="118" t="s">
        <v>85</v>
      </c>
      <c r="G475" s="115">
        <v>53</v>
      </c>
      <c r="H475" s="121">
        <f t="shared" si="19"/>
        <v>3180</v>
      </c>
      <c r="I475" s="126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</row>
    <row r="476" spans="1:24" s="33" customFormat="1" ht="15" x14ac:dyDescent="0.25">
      <c r="A476" s="43">
        <v>467</v>
      </c>
      <c r="B476" s="125"/>
      <c r="C476" s="112" t="s">
        <v>458</v>
      </c>
      <c r="D476" s="112"/>
      <c r="E476" s="118">
        <v>20</v>
      </c>
      <c r="F476" s="118" t="s">
        <v>85</v>
      </c>
      <c r="G476" s="121">
        <v>60</v>
      </c>
      <c r="H476" s="121">
        <f t="shared" si="19"/>
        <v>1200</v>
      </c>
      <c r="I476" s="126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</row>
    <row r="477" spans="1:24" s="33" customFormat="1" ht="15" x14ac:dyDescent="0.25">
      <c r="A477" s="43">
        <v>468</v>
      </c>
      <c r="B477" s="125"/>
      <c r="C477" s="112" t="s">
        <v>459</v>
      </c>
      <c r="D477" s="112"/>
      <c r="E477" s="118">
        <v>20</v>
      </c>
      <c r="F477" s="118" t="s">
        <v>85</v>
      </c>
      <c r="G477" s="121">
        <v>60</v>
      </c>
      <c r="H477" s="121">
        <f t="shared" si="19"/>
        <v>1200</v>
      </c>
      <c r="I477" s="126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</row>
    <row r="478" spans="1:24" s="33" customFormat="1" ht="15" x14ac:dyDescent="0.25">
      <c r="A478" s="43">
        <v>469</v>
      </c>
      <c r="B478" s="125"/>
      <c r="C478" s="129" t="s">
        <v>99</v>
      </c>
      <c r="D478" s="129"/>
      <c r="E478" s="118">
        <v>10</v>
      </c>
      <c r="F478" s="118" t="s">
        <v>85</v>
      </c>
      <c r="G478" s="121">
        <v>33</v>
      </c>
      <c r="H478" s="121">
        <f t="shared" si="19"/>
        <v>330</v>
      </c>
      <c r="I478" s="126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</row>
    <row r="479" spans="1:24" s="33" customFormat="1" ht="15" x14ac:dyDescent="0.25">
      <c r="A479" s="43">
        <v>470</v>
      </c>
      <c r="B479" s="125"/>
      <c r="C479" s="117" t="s">
        <v>311</v>
      </c>
      <c r="D479" s="117"/>
      <c r="E479" s="118">
        <v>10</v>
      </c>
      <c r="F479" s="118" t="s">
        <v>257</v>
      </c>
      <c r="G479" s="114">
        <v>75</v>
      </c>
      <c r="H479" s="121">
        <f t="shared" si="19"/>
        <v>750</v>
      </c>
      <c r="I479" s="126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</row>
    <row r="480" spans="1:24" s="33" customFormat="1" ht="15" x14ac:dyDescent="0.25">
      <c r="A480" s="43">
        <v>471</v>
      </c>
      <c r="B480" s="125"/>
      <c r="C480" s="149" t="s">
        <v>255</v>
      </c>
      <c r="D480" s="149"/>
      <c r="E480" s="118">
        <v>14</v>
      </c>
      <c r="F480" s="118" t="s">
        <v>90</v>
      </c>
      <c r="G480" s="121">
        <v>285.5</v>
      </c>
      <c r="H480" s="121">
        <f t="shared" si="19"/>
        <v>3997</v>
      </c>
      <c r="I480" s="126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</row>
    <row r="481" spans="1:21" s="33" customFormat="1" ht="15" x14ac:dyDescent="0.25">
      <c r="A481" s="43">
        <v>472</v>
      </c>
      <c r="B481" s="125"/>
      <c r="C481" s="112" t="s">
        <v>230</v>
      </c>
      <c r="D481" s="112"/>
      <c r="E481" s="118">
        <v>18</v>
      </c>
      <c r="F481" s="113" t="s">
        <v>90</v>
      </c>
      <c r="G481" s="114">
        <v>210</v>
      </c>
      <c r="H481" s="121">
        <f t="shared" si="19"/>
        <v>3780</v>
      </c>
      <c r="I481" s="126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</row>
    <row r="482" spans="1:21" s="33" customFormat="1" ht="15" x14ac:dyDescent="0.25">
      <c r="A482" s="43">
        <v>473</v>
      </c>
      <c r="B482" s="125"/>
      <c r="C482" s="149" t="s">
        <v>256</v>
      </c>
      <c r="D482" s="149"/>
      <c r="E482" s="118">
        <v>16</v>
      </c>
      <c r="F482" s="118" t="s">
        <v>258</v>
      </c>
      <c r="G482" s="121">
        <v>396</v>
      </c>
      <c r="H482" s="121">
        <f t="shared" si="19"/>
        <v>6336</v>
      </c>
      <c r="I482" s="126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</row>
    <row r="483" spans="1:21" s="33" customFormat="1" ht="15" x14ac:dyDescent="0.25">
      <c r="A483" s="43">
        <v>474</v>
      </c>
      <c r="B483" s="125"/>
      <c r="C483" s="117" t="s">
        <v>314</v>
      </c>
      <c r="D483" s="117"/>
      <c r="E483" s="118">
        <v>10</v>
      </c>
      <c r="F483" s="118" t="s">
        <v>95</v>
      </c>
      <c r="G483" s="121">
        <v>738</v>
      </c>
      <c r="H483" s="121">
        <f t="shared" si="19"/>
        <v>7380</v>
      </c>
      <c r="I483" s="126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</row>
    <row r="484" spans="1:21" s="33" customFormat="1" ht="15" x14ac:dyDescent="0.25">
      <c r="A484" s="43">
        <v>475</v>
      </c>
      <c r="B484" s="125"/>
      <c r="C484" s="149" t="s">
        <v>87</v>
      </c>
      <c r="D484" s="149"/>
      <c r="E484" s="118">
        <v>2</v>
      </c>
      <c r="F484" s="118" t="s">
        <v>259</v>
      </c>
      <c r="G484" s="121">
        <v>4699</v>
      </c>
      <c r="H484" s="121">
        <f t="shared" si="19"/>
        <v>9398</v>
      </c>
      <c r="I484" s="126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</row>
    <row r="485" spans="1:21" s="33" customFormat="1" ht="15" x14ac:dyDescent="0.25">
      <c r="A485" s="43">
        <v>476</v>
      </c>
      <c r="B485" s="125"/>
      <c r="C485" s="149" t="s">
        <v>125</v>
      </c>
      <c r="D485" s="149"/>
      <c r="E485" s="118">
        <v>23</v>
      </c>
      <c r="F485" s="113" t="s">
        <v>229</v>
      </c>
      <c r="G485" s="114">
        <v>80</v>
      </c>
      <c r="H485" s="121">
        <f t="shared" si="19"/>
        <v>1840</v>
      </c>
      <c r="I485" s="126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</row>
    <row r="486" spans="1:21" s="33" customFormat="1" ht="15" x14ac:dyDescent="0.25">
      <c r="A486" s="43">
        <v>477</v>
      </c>
      <c r="B486" s="125"/>
      <c r="C486" s="149" t="s">
        <v>109</v>
      </c>
      <c r="D486" s="149"/>
      <c r="E486" s="118">
        <v>10</v>
      </c>
      <c r="F486" s="118" t="s">
        <v>85</v>
      </c>
      <c r="G486" s="115">
        <v>80</v>
      </c>
      <c r="H486" s="121">
        <f t="shared" si="19"/>
        <v>800</v>
      </c>
      <c r="I486" s="126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</row>
    <row r="487" spans="1:21" s="33" customFormat="1" ht="15" x14ac:dyDescent="0.25">
      <c r="A487" s="43">
        <v>478</v>
      </c>
      <c r="B487" s="125"/>
      <c r="C487" s="149" t="s">
        <v>92</v>
      </c>
      <c r="D487" s="149"/>
      <c r="E487" s="118">
        <v>30</v>
      </c>
      <c r="F487" s="118" t="s">
        <v>85</v>
      </c>
      <c r="G487" s="121">
        <v>146</v>
      </c>
      <c r="H487" s="121">
        <f t="shared" si="19"/>
        <v>4380</v>
      </c>
      <c r="I487" s="126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</row>
    <row r="488" spans="1:21" s="33" customFormat="1" ht="15" x14ac:dyDescent="0.25">
      <c r="A488" s="43">
        <v>479</v>
      </c>
      <c r="B488" s="125"/>
      <c r="C488" s="149" t="s">
        <v>138</v>
      </c>
      <c r="D488" s="149"/>
      <c r="E488" s="118">
        <v>30</v>
      </c>
      <c r="F488" s="118" t="s">
        <v>95</v>
      </c>
      <c r="G488" s="121">
        <v>22</v>
      </c>
      <c r="H488" s="121">
        <f t="shared" si="19"/>
        <v>660</v>
      </c>
      <c r="I488" s="126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</row>
    <row r="489" spans="1:21" s="33" customFormat="1" ht="15" x14ac:dyDescent="0.25">
      <c r="A489" s="43">
        <v>480</v>
      </c>
      <c r="B489" s="125"/>
      <c r="C489" s="122" t="s">
        <v>106</v>
      </c>
      <c r="D489" s="122"/>
      <c r="E489" s="118">
        <v>40</v>
      </c>
      <c r="F489" s="118" t="s">
        <v>95</v>
      </c>
      <c r="G489" s="121">
        <v>95</v>
      </c>
      <c r="H489" s="121">
        <f t="shared" si="19"/>
        <v>3800</v>
      </c>
      <c r="I489" s="126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</row>
    <row r="490" spans="1:21" s="33" customFormat="1" ht="15" x14ac:dyDescent="0.25">
      <c r="A490" s="43">
        <v>481</v>
      </c>
      <c r="B490" s="125"/>
      <c r="C490" s="149" t="s">
        <v>260</v>
      </c>
      <c r="D490" s="149"/>
      <c r="E490" s="118">
        <v>125</v>
      </c>
      <c r="F490" s="118" t="s">
        <v>85</v>
      </c>
      <c r="G490" s="121">
        <v>800</v>
      </c>
      <c r="H490" s="121">
        <f t="shared" si="19"/>
        <v>100000</v>
      </c>
      <c r="I490" s="126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</row>
    <row r="491" spans="1:21" s="33" customFormat="1" ht="15" x14ac:dyDescent="0.25">
      <c r="A491" s="43">
        <v>482</v>
      </c>
      <c r="B491" s="125"/>
      <c r="C491" s="122" t="s">
        <v>107</v>
      </c>
      <c r="D491" s="122"/>
      <c r="E491" s="118">
        <v>20</v>
      </c>
      <c r="F491" s="118" t="s">
        <v>108</v>
      </c>
      <c r="G491" s="121">
        <v>520</v>
      </c>
      <c r="H491" s="121">
        <f t="shared" si="19"/>
        <v>10400</v>
      </c>
      <c r="I491" s="126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</row>
    <row r="492" spans="1:21" s="38" customFormat="1" ht="15" x14ac:dyDescent="0.25">
      <c r="A492" s="43">
        <v>483</v>
      </c>
      <c r="B492" s="103" t="s">
        <v>30</v>
      </c>
      <c r="C492" s="103" t="s">
        <v>31</v>
      </c>
      <c r="D492" s="104" t="s">
        <v>19</v>
      </c>
      <c r="E492" s="104"/>
      <c r="F492" s="104"/>
      <c r="G492" s="105"/>
      <c r="H492" s="106">
        <f>H493+H503++H533+H542+H572</f>
        <v>232633</v>
      </c>
      <c r="I492" s="104" t="s">
        <v>29</v>
      </c>
      <c r="J492" s="104">
        <f t="shared" ref="J492:U492" si="20">SUM(J493:J590)</f>
        <v>1</v>
      </c>
      <c r="K492" s="104">
        <f t="shared" si="20"/>
        <v>2</v>
      </c>
      <c r="L492" s="104">
        <f t="shared" si="20"/>
        <v>1</v>
      </c>
      <c r="M492" s="104">
        <f t="shared" si="20"/>
        <v>1</v>
      </c>
      <c r="N492" s="104">
        <f t="shared" si="20"/>
        <v>3</v>
      </c>
      <c r="O492" s="104">
        <f t="shared" si="20"/>
        <v>1</v>
      </c>
      <c r="P492" s="104">
        <f t="shared" si="20"/>
        <v>1</v>
      </c>
      <c r="Q492" s="104">
        <f t="shared" si="20"/>
        <v>3</v>
      </c>
      <c r="R492" s="104">
        <f t="shared" si="20"/>
        <v>1</v>
      </c>
      <c r="S492" s="104">
        <f t="shared" si="20"/>
        <v>1</v>
      </c>
      <c r="T492" s="104">
        <f t="shared" si="20"/>
        <v>1</v>
      </c>
      <c r="U492" s="104">
        <f t="shared" si="20"/>
        <v>1</v>
      </c>
    </row>
    <row r="493" spans="1:21" s="36" customFormat="1" ht="15" x14ac:dyDescent="0.25">
      <c r="A493" s="43">
        <v>484</v>
      </c>
      <c r="B493" s="107" t="s">
        <v>30</v>
      </c>
      <c r="C493" s="107" t="s">
        <v>199</v>
      </c>
      <c r="D493" s="108" t="s">
        <v>21</v>
      </c>
      <c r="E493" s="128"/>
      <c r="F493" s="108"/>
      <c r="G493" s="110"/>
      <c r="H493" s="110">
        <f>SUM(H494:H502)</f>
        <v>51420</v>
      </c>
      <c r="I493" s="94" t="s">
        <v>29</v>
      </c>
      <c r="J493" s="94"/>
      <c r="K493" s="94">
        <v>1</v>
      </c>
      <c r="L493" s="94"/>
      <c r="M493" s="94"/>
      <c r="N493" s="94"/>
      <c r="O493" s="94"/>
      <c r="P493" s="94"/>
      <c r="Q493" s="94">
        <v>1</v>
      </c>
      <c r="R493" s="94"/>
      <c r="S493" s="94"/>
      <c r="T493" s="94"/>
      <c r="U493" s="94"/>
    </row>
    <row r="494" spans="1:21" s="33" customFormat="1" ht="15" x14ac:dyDescent="0.25">
      <c r="A494" s="43">
        <v>485</v>
      </c>
      <c r="B494" s="124"/>
      <c r="C494" s="117" t="s">
        <v>128</v>
      </c>
      <c r="D494" s="117"/>
      <c r="E494" s="136">
        <v>12</v>
      </c>
      <c r="F494" s="113" t="s">
        <v>91</v>
      </c>
      <c r="G494" s="121">
        <v>300</v>
      </c>
      <c r="H494" s="114">
        <f>E494*G494*2</f>
        <v>7200</v>
      </c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</row>
    <row r="495" spans="1:21" s="33" customFormat="1" ht="15" x14ac:dyDescent="0.25">
      <c r="A495" s="43">
        <v>486</v>
      </c>
      <c r="B495" s="124"/>
      <c r="C495" s="120" t="s">
        <v>123</v>
      </c>
      <c r="D495" s="120"/>
      <c r="E495" s="136">
        <v>9</v>
      </c>
      <c r="F495" s="116" t="s">
        <v>91</v>
      </c>
      <c r="G495" s="121">
        <v>280</v>
      </c>
      <c r="H495" s="114">
        <f t="shared" ref="H495:H502" si="21">E495*G495*2</f>
        <v>5040</v>
      </c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</row>
    <row r="496" spans="1:21" s="33" customFormat="1" ht="15" x14ac:dyDescent="0.25">
      <c r="A496" s="43">
        <v>487</v>
      </c>
      <c r="B496" s="124"/>
      <c r="C496" s="112" t="s">
        <v>98</v>
      </c>
      <c r="D496" s="112"/>
      <c r="E496" s="150">
        <v>30</v>
      </c>
      <c r="F496" s="136" t="s">
        <v>85</v>
      </c>
      <c r="G496" s="119">
        <v>53</v>
      </c>
      <c r="H496" s="114">
        <f t="shared" si="21"/>
        <v>3180</v>
      </c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</row>
    <row r="497" spans="1:21" s="33" customFormat="1" ht="15" x14ac:dyDescent="0.25">
      <c r="A497" s="43">
        <v>488</v>
      </c>
      <c r="B497" s="124"/>
      <c r="C497" s="117" t="s">
        <v>345</v>
      </c>
      <c r="D497" s="117"/>
      <c r="E497" s="136">
        <v>8</v>
      </c>
      <c r="F497" s="116" t="s">
        <v>90</v>
      </c>
      <c r="G497" s="119">
        <v>295</v>
      </c>
      <c r="H497" s="114">
        <f t="shared" si="21"/>
        <v>4720</v>
      </c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</row>
    <row r="498" spans="1:21" s="33" customFormat="1" ht="15" x14ac:dyDescent="0.25">
      <c r="A498" s="43">
        <v>489</v>
      </c>
      <c r="B498" s="124"/>
      <c r="C498" s="112" t="s">
        <v>262</v>
      </c>
      <c r="D498" s="112"/>
      <c r="E498" s="136">
        <v>30</v>
      </c>
      <c r="F498" s="136" t="s">
        <v>85</v>
      </c>
      <c r="G498" s="114">
        <v>50</v>
      </c>
      <c r="H498" s="114">
        <f t="shared" si="21"/>
        <v>3000</v>
      </c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</row>
    <row r="499" spans="1:21" s="33" customFormat="1" ht="15" x14ac:dyDescent="0.25">
      <c r="A499" s="43">
        <v>490</v>
      </c>
      <c r="B499" s="124"/>
      <c r="C499" s="122" t="s">
        <v>395</v>
      </c>
      <c r="D499" s="122"/>
      <c r="E499" s="136">
        <v>20</v>
      </c>
      <c r="F499" s="136" t="s">
        <v>95</v>
      </c>
      <c r="G499" s="119">
        <v>185</v>
      </c>
      <c r="H499" s="114">
        <f t="shared" si="21"/>
        <v>7400</v>
      </c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</row>
    <row r="500" spans="1:21" s="33" customFormat="1" ht="15" x14ac:dyDescent="0.25">
      <c r="A500" s="43">
        <v>491</v>
      </c>
      <c r="B500" s="124"/>
      <c r="C500" s="122" t="s">
        <v>460</v>
      </c>
      <c r="D500" s="122"/>
      <c r="E500" s="136">
        <v>30</v>
      </c>
      <c r="F500" s="116" t="s">
        <v>85</v>
      </c>
      <c r="G500" s="115">
        <v>65</v>
      </c>
      <c r="H500" s="114">
        <f t="shared" si="21"/>
        <v>3900</v>
      </c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</row>
    <row r="501" spans="1:21" s="33" customFormat="1" ht="15" x14ac:dyDescent="0.25">
      <c r="A501" s="43">
        <v>492</v>
      </c>
      <c r="B501" s="124"/>
      <c r="C501" s="117" t="s">
        <v>408</v>
      </c>
      <c r="D501" s="117"/>
      <c r="E501" s="136">
        <v>4</v>
      </c>
      <c r="F501" s="136" t="s">
        <v>95</v>
      </c>
      <c r="G501" s="119">
        <v>1200</v>
      </c>
      <c r="H501" s="114">
        <f t="shared" si="21"/>
        <v>9600</v>
      </c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</row>
    <row r="502" spans="1:21" s="33" customFormat="1" ht="15" x14ac:dyDescent="0.25">
      <c r="A502" s="43">
        <v>493</v>
      </c>
      <c r="B502" s="124"/>
      <c r="C502" s="117" t="s">
        <v>314</v>
      </c>
      <c r="D502" s="117"/>
      <c r="E502" s="136">
        <v>5</v>
      </c>
      <c r="F502" s="136" t="s">
        <v>95</v>
      </c>
      <c r="G502" s="119">
        <v>738</v>
      </c>
      <c r="H502" s="114">
        <f t="shared" si="21"/>
        <v>7380</v>
      </c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</row>
    <row r="503" spans="1:21" s="36" customFormat="1" ht="15" x14ac:dyDescent="0.25">
      <c r="A503" s="43">
        <v>494</v>
      </c>
      <c r="B503" s="107" t="s">
        <v>30</v>
      </c>
      <c r="C503" s="107" t="s">
        <v>201</v>
      </c>
      <c r="D503" s="108" t="s">
        <v>21</v>
      </c>
      <c r="E503" s="128"/>
      <c r="F503" s="108"/>
      <c r="G503" s="110"/>
      <c r="H503" s="110">
        <f>SUM(H504:H532)</f>
        <v>57684</v>
      </c>
      <c r="I503" s="94" t="s">
        <v>29</v>
      </c>
      <c r="J503" s="94"/>
      <c r="K503" s="94"/>
      <c r="L503" s="94"/>
      <c r="M503" s="94"/>
      <c r="N503" s="94"/>
      <c r="O503" s="94"/>
      <c r="P503" s="94"/>
      <c r="Q503" s="94">
        <v>1</v>
      </c>
      <c r="R503" s="94"/>
      <c r="S503" s="94"/>
      <c r="T503" s="94"/>
      <c r="U503" s="94"/>
    </row>
    <row r="504" spans="1:21" s="33" customFormat="1" ht="15" x14ac:dyDescent="0.25">
      <c r="A504" s="43">
        <v>495</v>
      </c>
      <c r="B504" s="124"/>
      <c r="C504" s="120" t="s">
        <v>123</v>
      </c>
      <c r="D504" s="120"/>
      <c r="E504" s="113">
        <v>8</v>
      </c>
      <c r="F504" s="113" t="s">
        <v>91</v>
      </c>
      <c r="G504" s="114">
        <v>280</v>
      </c>
      <c r="H504" s="115">
        <f>E504*G504</f>
        <v>2240</v>
      </c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</row>
    <row r="505" spans="1:21" s="33" customFormat="1" ht="15" x14ac:dyDescent="0.25">
      <c r="A505" s="43">
        <v>496</v>
      </c>
      <c r="B505" s="124"/>
      <c r="C505" s="112" t="s">
        <v>128</v>
      </c>
      <c r="D505" s="112"/>
      <c r="E505" s="113">
        <v>8</v>
      </c>
      <c r="F505" s="113" t="s">
        <v>91</v>
      </c>
      <c r="G505" s="114">
        <v>300</v>
      </c>
      <c r="H505" s="115">
        <f t="shared" ref="H505:H532" si="22">E505*G505</f>
        <v>2400</v>
      </c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</row>
    <row r="506" spans="1:21" s="33" customFormat="1" ht="15" x14ac:dyDescent="0.25">
      <c r="A506" s="43">
        <v>497</v>
      </c>
      <c r="B506" s="124"/>
      <c r="C506" s="112" t="s">
        <v>103</v>
      </c>
      <c r="D506" s="112"/>
      <c r="E506" s="113">
        <v>5</v>
      </c>
      <c r="F506" s="116" t="s">
        <v>90</v>
      </c>
      <c r="G506" s="119">
        <v>295</v>
      </c>
      <c r="H506" s="115">
        <f t="shared" si="22"/>
        <v>1475</v>
      </c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</row>
    <row r="507" spans="1:21" s="33" customFormat="1" ht="15" x14ac:dyDescent="0.25">
      <c r="A507" s="43">
        <v>498</v>
      </c>
      <c r="B507" s="124"/>
      <c r="C507" s="112" t="s">
        <v>262</v>
      </c>
      <c r="D507" s="112"/>
      <c r="E507" s="113">
        <v>50</v>
      </c>
      <c r="F507" s="136" t="s">
        <v>85</v>
      </c>
      <c r="G507" s="114">
        <v>50</v>
      </c>
      <c r="H507" s="115">
        <f t="shared" si="22"/>
        <v>2500</v>
      </c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</row>
    <row r="508" spans="1:21" s="33" customFormat="1" ht="15" x14ac:dyDescent="0.25">
      <c r="A508" s="43">
        <v>499</v>
      </c>
      <c r="B508" s="125"/>
      <c r="C508" s="112" t="s">
        <v>120</v>
      </c>
      <c r="D508" s="112"/>
      <c r="E508" s="113">
        <v>50</v>
      </c>
      <c r="F508" s="118" t="s">
        <v>85</v>
      </c>
      <c r="G508" s="115">
        <v>53</v>
      </c>
      <c r="H508" s="115">
        <f t="shared" si="22"/>
        <v>2650</v>
      </c>
      <c r="I508" s="126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</row>
    <row r="509" spans="1:21" s="33" customFormat="1" ht="15" x14ac:dyDescent="0.25">
      <c r="A509" s="43">
        <v>500</v>
      </c>
      <c r="B509" s="124"/>
      <c r="C509" s="112" t="s">
        <v>98</v>
      </c>
      <c r="D509" s="112"/>
      <c r="E509" s="113">
        <v>50</v>
      </c>
      <c r="F509" s="118" t="s">
        <v>85</v>
      </c>
      <c r="G509" s="115">
        <v>53</v>
      </c>
      <c r="H509" s="115">
        <f t="shared" si="22"/>
        <v>2650</v>
      </c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</row>
    <row r="510" spans="1:21" s="33" customFormat="1" ht="15" x14ac:dyDescent="0.25">
      <c r="A510" s="43">
        <v>501</v>
      </c>
      <c r="B510" s="124"/>
      <c r="C510" s="122" t="s">
        <v>106</v>
      </c>
      <c r="D510" s="122"/>
      <c r="E510" s="113">
        <v>50</v>
      </c>
      <c r="F510" s="113" t="s">
        <v>95</v>
      </c>
      <c r="G510" s="121">
        <v>95</v>
      </c>
      <c r="H510" s="115">
        <f t="shared" si="22"/>
        <v>4750</v>
      </c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</row>
    <row r="511" spans="1:21" s="33" customFormat="1" ht="15" x14ac:dyDescent="0.25">
      <c r="A511" s="43">
        <v>502</v>
      </c>
      <c r="B511" s="124"/>
      <c r="C511" s="112" t="s">
        <v>233</v>
      </c>
      <c r="D511" s="112"/>
      <c r="E511" s="113">
        <v>50</v>
      </c>
      <c r="F511" s="113" t="s">
        <v>86</v>
      </c>
      <c r="G511" s="114">
        <v>35</v>
      </c>
      <c r="H511" s="115">
        <f t="shared" si="22"/>
        <v>1750</v>
      </c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</row>
    <row r="512" spans="1:21" s="33" customFormat="1" ht="15" x14ac:dyDescent="0.25">
      <c r="A512" s="43">
        <v>503</v>
      </c>
      <c r="B512" s="124"/>
      <c r="C512" s="112" t="s">
        <v>230</v>
      </c>
      <c r="D512" s="112"/>
      <c r="E512" s="113">
        <v>10</v>
      </c>
      <c r="F512" s="113" t="s">
        <v>90</v>
      </c>
      <c r="G512" s="114">
        <v>210</v>
      </c>
      <c r="H512" s="115">
        <f t="shared" si="22"/>
        <v>2100</v>
      </c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</row>
    <row r="513" spans="1:21" s="33" customFormat="1" ht="15" x14ac:dyDescent="0.25">
      <c r="A513" s="43">
        <v>504</v>
      </c>
      <c r="B513" s="124"/>
      <c r="C513" s="112" t="s">
        <v>263</v>
      </c>
      <c r="D513" s="112"/>
      <c r="E513" s="113">
        <v>10</v>
      </c>
      <c r="F513" s="113" t="s">
        <v>86</v>
      </c>
      <c r="G513" s="114">
        <v>160</v>
      </c>
      <c r="H513" s="115">
        <f t="shared" si="22"/>
        <v>1600</v>
      </c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</row>
    <row r="514" spans="1:21" s="33" customFormat="1" ht="15" x14ac:dyDescent="0.25">
      <c r="A514" s="43">
        <v>505</v>
      </c>
      <c r="B514" s="124"/>
      <c r="C514" s="112" t="s">
        <v>394</v>
      </c>
      <c r="D514" s="112"/>
      <c r="E514" s="113">
        <v>10</v>
      </c>
      <c r="F514" s="116" t="s">
        <v>85</v>
      </c>
      <c r="G514" s="114">
        <v>85</v>
      </c>
      <c r="H514" s="115">
        <f t="shared" si="22"/>
        <v>850</v>
      </c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</row>
    <row r="515" spans="1:21" s="33" customFormat="1" ht="15" x14ac:dyDescent="0.25">
      <c r="A515" s="43">
        <v>506</v>
      </c>
      <c r="B515" s="124"/>
      <c r="C515" s="123" t="s">
        <v>298</v>
      </c>
      <c r="D515" s="123"/>
      <c r="E515" s="113">
        <v>10</v>
      </c>
      <c r="F515" s="113" t="s">
        <v>85</v>
      </c>
      <c r="G515" s="114">
        <v>380</v>
      </c>
      <c r="H515" s="115">
        <f t="shared" si="22"/>
        <v>3800</v>
      </c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</row>
    <row r="516" spans="1:21" s="33" customFormat="1" ht="15" x14ac:dyDescent="0.25">
      <c r="A516" s="43">
        <v>507</v>
      </c>
      <c r="B516" s="124"/>
      <c r="C516" s="112" t="s">
        <v>264</v>
      </c>
      <c r="D516" s="112"/>
      <c r="E516" s="113">
        <v>1</v>
      </c>
      <c r="F516" s="113" t="s">
        <v>88</v>
      </c>
      <c r="G516" s="114">
        <v>39</v>
      </c>
      <c r="H516" s="115">
        <f t="shared" si="22"/>
        <v>39</v>
      </c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</row>
    <row r="517" spans="1:21" s="33" customFormat="1" ht="15" x14ac:dyDescent="0.25">
      <c r="A517" s="43">
        <v>508</v>
      </c>
      <c r="B517" s="124"/>
      <c r="C517" s="122" t="s">
        <v>460</v>
      </c>
      <c r="D517" s="122"/>
      <c r="E517" s="113">
        <v>20</v>
      </c>
      <c r="F517" s="116" t="s">
        <v>85</v>
      </c>
      <c r="G517" s="115">
        <v>65</v>
      </c>
      <c r="H517" s="115">
        <f t="shared" si="22"/>
        <v>1300</v>
      </c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</row>
    <row r="518" spans="1:21" s="33" customFormat="1" ht="15" x14ac:dyDescent="0.25">
      <c r="A518" s="43">
        <v>509</v>
      </c>
      <c r="B518" s="124"/>
      <c r="C518" s="112" t="s">
        <v>125</v>
      </c>
      <c r="D518" s="112"/>
      <c r="E518" s="113">
        <v>20</v>
      </c>
      <c r="F518" s="113" t="s">
        <v>229</v>
      </c>
      <c r="G518" s="114">
        <v>80</v>
      </c>
      <c r="H518" s="115">
        <f t="shared" si="22"/>
        <v>1600</v>
      </c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</row>
    <row r="519" spans="1:21" s="33" customFormat="1" ht="15" x14ac:dyDescent="0.25">
      <c r="A519" s="43">
        <v>510</v>
      </c>
      <c r="B519" s="124"/>
      <c r="C519" s="112" t="s">
        <v>115</v>
      </c>
      <c r="D519" s="112"/>
      <c r="E519" s="113">
        <v>11</v>
      </c>
      <c r="F519" s="116" t="s">
        <v>85</v>
      </c>
      <c r="G519" s="114">
        <v>35</v>
      </c>
      <c r="H519" s="115">
        <f t="shared" si="22"/>
        <v>385</v>
      </c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</row>
    <row r="520" spans="1:21" s="33" customFormat="1" ht="15" x14ac:dyDescent="0.25">
      <c r="A520" s="43">
        <v>511</v>
      </c>
      <c r="B520" s="124"/>
      <c r="C520" s="112" t="s">
        <v>116</v>
      </c>
      <c r="D520" s="112"/>
      <c r="E520" s="113">
        <v>10</v>
      </c>
      <c r="F520" s="113" t="s">
        <v>85</v>
      </c>
      <c r="G520" s="114">
        <v>54</v>
      </c>
      <c r="H520" s="115">
        <f t="shared" si="22"/>
        <v>540</v>
      </c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</row>
    <row r="521" spans="1:21" s="33" customFormat="1" ht="15" x14ac:dyDescent="0.25">
      <c r="A521" s="43">
        <v>512</v>
      </c>
      <c r="B521" s="124"/>
      <c r="C521" s="112" t="s">
        <v>265</v>
      </c>
      <c r="D521" s="112"/>
      <c r="E521" s="113">
        <v>10</v>
      </c>
      <c r="F521" s="113" t="s">
        <v>85</v>
      </c>
      <c r="G521" s="114">
        <v>110</v>
      </c>
      <c r="H521" s="115">
        <f t="shared" si="22"/>
        <v>1100</v>
      </c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</row>
    <row r="522" spans="1:21" s="33" customFormat="1" ht="15" x14ac:dyDescent="0.25">
      <c r="A522" s="43">
        <v>513</v>
      </c>
      <c r="B522" s="124"/>
      <c r="C522" s="112" t="s">
        <v>140</v>
      </c>
      <c r="D522" s="112"/>
      <c r="E522" s="113">
        <v>14</v>
      </c>
      <c r="F522" s="113" t="s">
        <v>85</v>
      </c>
      <c r="G522" s="114">
        <v>250</v>
      </c>
      <c r="H522" s="115">
        <f t="shared" si="22"/>
        <v>3500</v>
      </c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</row>
    <row r="523" spans="1:21" s="33" customFormat="1" ht="15" x14ac:dyDescent="0.25">
      <c r="A523" s="43">
        <v>514</v>
      </c>
      <c r="B523" s="124"/>
      <c r="C523" s="122" t="s">
        <v>93</v>
      </c>
      <c r="D523" s="122"/>
      <c r="E523" s="113">
        <v>10</v>
      </c>
      <c r="F523" s="113" t="s">
        <v>85</v>
      </c>
      <c r="G523" s="114">
        <v>35</v>
      </c>
      <c r="H523" s="115">
        <f t="shared" si="22"/>
        <v>350</v>
      </c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</row>
    <row r="524" spans="1:21" s="33" customFormat="1" ht="15" x14ac:dyDescent="0.25">
      <c r="A524" s="43">
        <v>515</v>
      </c>
      <c r="B524" s="124"/>
      <c r="C524" s="112" t="s">
        <v>122</v>
      </c>
      <c r="D524" s="112"/>
      <c r="E524" s="113">
        <v>10</v>
      </c>
      <c r="F524" s="113" t="s">
        <v>95</v>
      </c>
      <c r="G524" s="114">
        <v>65</v>
      </c>
      <c r="H524" s="115">
        <f t="shared" si="22"/>
        <v>650</v>
      </c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</row>
    <row r="525" spans="1:21" s="33" customFormat="1" ht="15" x14ac:dyDescent="0.25">
      <c r="A525" s="43">
        <v>516</v>
      </c>
      <c r="B525" s="124"/>
      <c r="C525" s="122" t="s">
        <v>395</v>
      </c>
      <c r="D525" s="122"/>
      <c r="E525" s="113">
        <v>10</v>
      </c>
      <c r="F525" s="113" t="s">
        <v>95</v>
      </c>
      <c r="G525" s="114">
        <v>185</v>
      </c>
      <c r="H525" s="115">
        <f t="shared" si="22"/>
        <v>1850</v>
      </c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</row>
    <row r="526" spans="1:21" s="33" customFormat="1" ht="15" x14ac:dyDescent="0.25">
      <c r="A526" s="43">
        <v>517</v>
      </c>
      <c r="B526" s="124"/>
      <c r="C526" s="112" t="s">
        <v>266</v>
      </c>
      <c r="D526" s="112"/>
      <c r="E526" s="113">
        <v>10</v>
      </c>
      <c r="F526" s="113" t="s">
        <v>95</v>
      </c>
      <c r="G526" s="114">
        <v>90</v>
      </c>
      <c r="H526" s="115">
        <f t="shared" si="22"/>
        <v>900</v>
      </c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</row>
    <row r="527" spans="1:21" s="33" customFormat="1" ht="15" x14ac:dyDescent="0.25">
      <c r="A527" s="43">
        <v>518</v>
      </c>
      <c r="B527" s="124"/>
      <c r="C527" s="112" t="s">
        <v>237</v>
      </c>
      <c r="D527" s="112"/>
      <c r="E527" s="113">
        <v>2</v>
      </c>
      <c r="F527" s="113" t="s">
        <v>85</v>
      </c>
      <c r="G527" s="114">
        <v>650</v>
      </c>
      <c r="H527" s="115">
        <f t="shared" si="22"/>
        <v>1300</v>
      </c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</row>
    <row r="528" spans="1:21" s="33" customFormat="1" ht="15" x14ac:dyDescent="0.25">
      <c r="A528" s="43">
        <v>519</v>
      </c>
      <c r="B528" s="124"/>
      <c r="C528" s="117" t="s">
        <v>396</v>
      </c>
      <c r="D528" s="117"/>
      <c r="E528" s="113">
        <v>5</v>
      </c>
      <c r="F528" s="113" t="s">
        <v>85</v>
      </c>
      <c r="G528" s="114">
        <v>121</v>
      </c>
      <c r="H528" s="115">
        <f t="shared" si="22"/>
        <v>605</v>
      </c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</row>
    <row r="529" spans="1:21" s="33" customFormat="1" ht="15" x14ac:dyDescent="0.25">
      <c r="A529" s="43">
        <v>520</v>
      </c>
      <c r="B529" s="124"/>
      <c r="C529" s="117" t="s">
        <v>401</v>
      </c>
      <c r="D529" s="117"/>
      <c r="E529" s="113">
        <v>7</v>
      </c>
      <c r="F529" s="116" t="s">
        <v>90</v>
      </c>
      <c r="G529" s="114">
        <v>100</v>
      </c>
      <c r="H529" s="115">
        <f t="shared" si="22"/>
        <v>700</v>
      </c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</row>
    <row r="530" spans="1:21" s="33" customFormat="1" ht="15" x14ac:dyDescent="0.25">
      <c r="A530" s="43">
        <v>521</v>
      </c>
      <c r="B530" s="124"/>
      <c r="C530" s="112" t="s">
        <v>267</v>
      </c>
      <c r="D530" s="112"/>
      <c r="E530" s="113">
        <v>3</v>
      </c>
      <c r="F530" s="113" t="s">
        <v>85</v>
      </c>
      <c r="G530" s="114">
        <v>1800</v>
      </c>
      <c r="H530" s="115">
        <f t="shared" si="22"/>
        <v>5400</v>
      </c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</row>
    <row r="531" spans="1:21" s="33" customFormat="1" ht="15" x14ac:dyDescent="0.25">
      <c r="A531" s="43">
        <v>522</v>
      </c>
      <c r="B531" s="125"/>
      <c r="C531" s="112" t="s">
        <v>97</v>
      </c>
      <c r="D531" s="112"/>
      <c r="E531" s="113">
        <v>3</v>
      </c>
      <c r="F531" s="113" t="s">
        <v>85</v>
      </c>
      <c r="G531" s="114">
        <v>2500</v>
      </c>
      <c r="H531" s="115">
        <f t="shared" si="22"/>
        <v>7500</v>
      </c>
      <c r="I531" s="126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</row>
    <row r="532" spans="1:21" s="33" customFormat="1" ht="15" x14ac:dyDescent="0.25">
      <c r="A532" s="43">
        <v>523</v>
      </c>
      <c r="B532" s="124"/>
      <c r="C532" s="112" t="s">
        <v>268</v>
      </c>
      <c r="D532" s="112"/>
      <c r="E532" s="113">
        <v>10</v>
      </c>
      <c r="F532" s="113" t="s">
        <v>85</v>
      </c>
      <c r="G532" s="114">
        <v>120</v>
      </c>
      <c r="H532" s="115">
        <f t="shared" si="22"/>
        <v>1200</v>
      </c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</row>
    <row r="533" spans="1:21" s="36" customFormat="1" ht="15" x14ac:dyDescent="0.25">
      <c r="A533" s="43">
        <v>524</v>
      </c>
      <c r="B533" s="107" t="s">
        <v>30</v>
      </c>
      <c r="C533" s="107" t="s">
        <v>32</v>
      </c>
      <c r="D533" s="108" t="s">
        <v>21</v>
      </c>
      <c r="E533" s="128"/>
      <c r="F533" s="108"/>
      <c r="G533" s="110"/>
      <c r="H533" s="110">
        <f>SUM(H534:H541)</f>
        <v>34920</v>
      </c>
      <c r="I533" s="94" t="s">
        <v>29</v>
      </c>
      <c r="J533" s="94">
        <v>1</v>
      </c>
      <c r="K533" s="94">
        <v>1</v>
      </c>
      <c r="L533" s="94">
        <v>1</v>
      </c>
      <c r="M533" s="94">
        <v>1</v>
      </c>
      <c r="N533" s="94">
        <v>1</v>
      </c>
      <c r="O533" s="94">
        <v>1</v>
      </c>
      <c r="P533" s="94">
        <v>1</v>
      </c>
      <c r="Q533" s="94">
        <v>1</v>
      </c>
      <c r="R533" s="94">
        <v>1</v>
      </c>
      <c r="S533" s="94">
        <v>1</v>
      </c>
      <c r="T533" s="94">
        <v>1</v>
      </c>
      <c r="U533" s="94">
        <v>1</v>
      </c>
    </row>
    <row r="534" spans="1:21" s="33" customFormat="1" ht="15" x14ac:dyDescent="0.25">
      <c r="A534" s="43">
        <v>525</v>
      </c>
      <c r="B534" s="124"/>
      <c r="C534" s="120" t="s">
        <v>123</v>
      </c>
      <c r="D534" s="120"/>
      <c r="E534" s="116">
        <v>2</v>
      </c>
      <c r="F534" s="116" t="s">
        <v>91</v>
      </c>
      <c r="G534" s="115">
        <v>280</v>
      </c>
      <c r="H534" s="115">
        <f>E534*G534*12</f>
        <v>6720</v>
      </c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</row>
    <row r="535" spans="1:21" s="33" customFormat="1" ht="15" x14ac:dyDescent="0.25">
      <c r="A535" s="43">
        <v>526</v>
      </c>
      <c r="B535" s="124"/>
      <c r="C535" s="112" t="s">
        <v>128</v>
      </c>
      <c r="D535" s="112"/>
      <c r="E535" s="113">
        <v>2</v>
      </c>
      <c r="F535" s="113" t="s">
        <v>91</v>
      </c>
      <c r="G535" s="114">
        <v>300</v>
      </c>
      <c r="H535" s="115">
        <f t="shared" ref="H535:H541" si="23">E535*G535*12</f>
        <v>7200</v>
      </c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</row>
    <row r="536" spans="1:21" s="33" customFormat="1" ht="15" x14ac:dyDescent="0.25">
      <c r="A536" s="43">
        <v>527</v>
      </c>
      <c r="B536" s="124"/>
      <c r="C536" s="117" t="s">
        <v>345</v>
      </c>
      <c r="D536" s="117"/>
      <c r="E536" s="113">
        <v>2</v>
      </c>
      <c r="F536" s="116" t="s">
        <v>90</v>
      </c>
      <c r="G536" s="119">
        <v>295</v>
      </c>
      <c r="H536" s="115">
        <f t="shared" si="23"/>
        <v>7080</v>
      </c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</row>
    <row r="537" spans="1:21" s="33" customFormat="1" ht="15" x14ac:dyDescent="0.25">
      <c r="A537" s="43">
        <v>528</v>
      </c>
      <c r="B537" s="124"/>
      <c r="C537" s="112" t="s">
        <v>230</v>
      </c>
      <c r="D537" s="112"/>
      <c r="E537" s="113">
        <v>2</v>
      </c>
      <c r="F537" s="113" t="s">
        <v>90</v>
      </c>
      <c r="G537" s="114">
        <v>210</v>
      </c>
      <c r="H537" s="115">
        <f t="shared" si="23"/>
        <v>5040</v>
      </c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</row>
    <row r="538" spans="1:21" s="33" customFormat="1" ht="15" x14ac:dyDescent="0.25">
      <c r="A538" s="43">
        <v>529</v>
      </c>
      <c r="B538" s="124"/>
      <c r="C538" s="112" t="s">
        <v>263</v>
      </c>
      <c r="D538" s="112"/>
      <c r="E538" s="113">
        <v>2</v>
      </c>
      <c r="F538" s="113" t="s">
        <v>86</v>
      </c>
      <c r="G538" s="114">
        <v>160</v>
      </c>
      <c r="H538" s="115">
        <f t="shared" si="23"/>
        <v>3840</v>
      </c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</row>
    <row r="539" spans="1:21" s="33" customFormat="1" ht="15" x14ac:dyDescent="0.25">
      <c r="A539" s="43">
        <v>530</v>
      </c>
      <c r="B539" s="124"/>
      <c r="C539" s="122" t="s">
        <v>460</v>
      </c>
      <c r="D539" s="122"/>
      <c r="E539" s="113">
        <v>2</v>
      </c>
      <c r="F539" s="116" t="s">
        <v>85</v>
      </c>
      <c r="G539" s="115">
        <v>65</v>
      </c>
      <c r="H539" s="115">
        <f t="shared" si="23"/>
        <v>1560</v>
      </c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</row>
    <row r="540" spans="1:21" s="33" customFormat="1" ht="15" x14ac:dyDescent="0.25">
      <c r="A540" s="43">
        <v>531</v>
      </c>
      <c r="B540" s="124"/>
      <c r="C540" s="112" t="s">
        <v>115</v>
      </c>
      <c r="D540" s="112"/>
      <c r="E540" s="113">
        <v>2</v>
      </c>
      <c r="F540" s="116" t="s">
        <v>85</v>
      </c>
      <c r="G540" s="114">
        <v>35</v>
      </c>
      <c r="H540" s="115">
        <f t="shared" si="23"/>
        <v>840</v>
      </c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</row>
    <row r="541" spans="1:21" s="33" customFormat="1" ht="15" x14ac:dyDescent="0.25">
      <c r="A541" s="43">
        <v>532</v>
      </c>
      <c r="B541" s="124"/>
      <c r="C541" s="112" t="s">
        <v>265</v>
      </c>
      <c r="D541" s="112"/>
      <c r="E541" s="113">
        <v>2</v>
      </c>
      <c r="F541" s="113" t="s">
        <v>85</v>
      </c>
      <c r="G541" s="114">
        <v>110</v>
      </c>
      <c r="H541" s="115">
        <f t="shared" si="23"/>
        <v>2640</v>
      </c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</row>
    <row r="542" spans="1:21" s="36" customFormat="1" ht="15" x14ac:dyDescent="0.25">
      <c r="A542" s="43">
        <v>533</v>
      </c>
      <c r="B542" s="107" t="s">
        <v>30</v>
      </c>
      <c r="C542" s="107" t="s">
        <v>202</v>
      </c>
      <c r="D542" s="108" t="s">
        <v>21</v>
      </c>
      <c r="E542" s="128"/>
      <c r="F542" s="108"/>
      <c r="G542" s="110"/>
      <c r="H542" s="110">
        <f>SUM(H543:H571)</f>
        <v>38268</v>
      </c>
      <c r="I542" s="94" t="s">
        <v>29</v>
      </c>
      <c r="J542" s="94"/>
      <c r="K542" s="94"/>
      <c r="L542" s="94"/>
      <c r="M542" s="94"/>
      <c r="N542" s="94">
        <v>1</v>
      </c>
      <c r="O542" s="94"/>
      <c r="P542" s="94"/>
      <c r="Q542" s="94"/>
      <c r="R542" s="94"/>
      <c r="S542" s="94"/>
      <c r="T542" s="94"/>
      <c r="U542" s="94"/>
    </row>
    <row r="543" spans="1:21" s="33" customFormat="1" ht="15" x14ac:dyDescent="0.25">
      <c r="A543" s="43">
        <v>534</v>
      </c>
      <c r="B543" s="124"/>
      <c r="C543" s="120" t="s">
        <v>123</v>
      </c>
      <c r="D543" s="120"/>
      <c r="E543" s="113">
        <v>5</v>
      </c>
      <c r="F543" s="113" t="s">
        <v>91</v>
      </c>
      <c r="G543" s="114">
        <v>280</v>
      </c>
      <c r="H543" s="115">
        <f>E543*G543</f>
        <v>1400</v>
      </c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</row>
    <row r="544" spans="1:21" s="33" customFormat="1" ht="15" x14ac:dyDescent="0.25">
      <c r="A544" s="43">
        <v>535</v>
      </c>
      <c r="B544" s="124"/>
      <c r="C544" s="112" t="s">
        <v>128</v>
      </c>
      <c r="D544" s="112"/>
      <c r="E544" s="113">
        <v>5</v>
      </c>
      <c r="F544" s="113" t="s">
        <v>91</v>
      </c>
      <c r="G544" s="114">
        <v>300</v>
      </c>
      <c r="H544" s="115">
        <f t="shared" ref="H544:H571" si="24">E544*G544</f>
        <v>1500</v>
      </c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</row>
    <row r="545" spans="1:21" s="33" customFormat="1" ht="15" x14ac:dyDescent="0.25">
      <c r="A545" s="43">
        <v>536</v>
      </c>
      <c r="B545" s="125"/>
      <c r="C545" s="112" t="s">
        <v>103</v>
      </c>
      <c r="D545" s="112"/>
      <c r="E545" s="113">
        <v>5</v>
      </c>
      <c r="F545" s="116" t="s">
        <v>90</v>
      </c>
      <c r="G545" s="119">
        <v>295</v>
      </c>
      <c r="H545" s="115">
        <f t="shared" si="24"/>
        <v>1475</v>
      </c>
      <c r="I545" s="126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</row>
    <row r="546" spans="1:21" s="33" customFormat="1" ht="15" x14ac:dyDescent="0.25">
      <c r="A546" s="43">
        <v>537</v>
      </c>
      <c r="B546" s="124"/>
      <c r="C546" s="112" t="s">
        <v>262</v>
      </c>
      <c r="D546" s="112"/>
      <c r="E546" s="113">
        <v>50</v>
      </c>
      <c r="F546" s="136" t="s">
        <v>85</v>
      </c>
      <c r="G546" s="114">
        <v>50</v>
      </c>
      <c r="H546" s="115">
        <f t="shared" si="24"/>
        <v>2500</v>
      </c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</row>
    <row r="547" spans="1:21" s="33" customFormat="1" ht="15" x14ac:dyDescent="0.25">
      <c r="A547" s="43">
        <v>538</v>
      </c>
      <c r="B547" s="124"/>
      <c r="C547" s="112" t="s">
        <v>120</v>
      </c>
      <c r="D547" s="112"/>
      <c r="E547" s="113">
        <v>50</v>
      </c>
      <c r="F547" s="118" t="s">
        <v>85</v>
      </c>
      <c r="G547" s="115">
        <v>53</v>
      </c>
      <c r="H547" s="115">
        <f t="shared" si="24"/>
        <v>2650</v>
      </c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</row>
    <row r="548" spans="1:21" s="33" customFormat="1" ht="15" x14ac:dyDescent="0.25">
      <c r="A548" s="43">
        <v>539</v>
      </c>
      <c r="B548" s="124"/>
      <c r="C548" s="112" t="s">
        <v>98</v>
      </c>
      <c r="D548" s="112"/>
      <c r="E548" s="113">
        <v>50</v>
      </c>
      <c r="F548" s="118" t="s">
        <v>85</v>
      </c>
      <c r="G548" s="115">
        <v>53</v>
      </c>
      <c r="H548" s="115">
        <f t="shared" si="24"/>
        <v>2650</v>
      </c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</row>
    <row r="549" spans="1:21" s="33" customFormat="1" ht="15" x14ac:dyDescent="0.25">
      <c r="A549" s="43">
        <v>540</v>
      </c>
      <c r="B549" s="124"/>
      <c r="C549" s="122" t="s">
        <v>106</v>
      </c>
      <c r="D549" s="122"/>
      <c r="E549" s="113">
        <v>50</v>
      </c>
      <c r="F549" s="113" t="s">
        <v>95</v>
      </c>
      <c r="G549" s="121">
        <v>95</v>
      </c>
      <c r="H549" s="115">
        <f t="shared" si="24"/>
        <v>4750</v>
      </c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</row>
    <row r="550" spans="1:21" s="33" customFormat="1" ht="15" x14ac:dyDescent="0.25">
      <c r="A550" s="43">
        <v>541</v>
      </c>
      <c r="B550" s="124"/>
      <c r="C550" s="112" t="s">
        <v>233</v>
      </c>
      <c r="D550" s="112"/>
      <c r="E550" s="113">
        <v>50</v>
      </c>
      <c r="F550" s="113" t="s">
        <v>86</v>
      </c>
      <c r="G550" s="114">
        <v>35</v>
      </c>
      <c r="H550" s="115">
        <f t="shared" si="24"/>
        <v>1750</v>
      </c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</row>
    <row r="551" spans="1:21" s="33" customFormat="1" ht="15" x14ac:dyDescent="0.25">
      <c r="A551" s="43">
        <v>542</v>
      </c>
      <c r="B551" s="124"/>
      <c r="C551" s="112" t="s">
        <v>230</v>
      </c>
      <c r="D551" s="112"/>
      <c r="E551" s="113">
        <v>1</v>
      </c>
      <c r="F551" s="113" t="s">
        <v>90</v>
      </c>
      <c r="G551" s="114">
        <v>210</v>
      </c>
      <c r="H551" s="115">
        <f t="shared" si="24"/>
        <v>210</v>
      </c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</row>
    <row r="552" spans="1:21" s="33" customFormat="1" ht="15" x14ac:dyDescent="0.25">
      <c r="A552" s="43">
        <v>543</v>
      </c>
      <c r="B552" s="124"/>
      <c r="C552" s="112" t="s">
        <v>263</v>
      </c>
      <c r="D552" s="112"/>
      <c r="E552" s="113">
        <v>2</v>
      </c>
      <c r="F552" s="113" t="s">
        <v>86</v>
      </c>
      <c r="G552" s="114">
        <v>160</v>
      </c>
      <c r="H552" s="115">
        <f t="shared" si="24"/>
        <v>320</v>
      </c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</row>
    <row r="553" spans="1:21" s="33" customFormat="1" ht="15" x14ac:dyDescent="0.25">
      <c r="A553" s="43">
        <v>544</v>
      </c>
      <c r="B553" s="124"/>
      <c r="C553" s="112" t="s">
        <v>394</v>
      </c>
      <c r="D553" s="112"/>
      <c r="E553" s="113">
        <v>2</v>
      </c>
      <c r="F553" s="116" t="s">
        <v>85</v>
      </c>
      <c r="G553" s="114">
        <v>85</v>
      </c>
      <c r="H553" s="115">
        <f t="shared" si="24"/>
        <v>170</v>
      </c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</row>
    <row r="554" spans="1:21" s="33" customFormat="1" ht="15" x14ac:dyDescent="0.25">
      <c r="A554" s="43">
        <v>545</v>
      </c>
      <c r="B554" s="124"/>
      <c r="C554" s="123" t="s">
        <v>298</v>
      </c>
      <c r="D554" s="123"/>
      <c r="E554" s="113">
        <v>2</v>
      </c>
      <c r="F554" s="113" t="s">
        <v>85</v>
      </c>
      <c r="G554" s="114">
        <v>380</v>
      </c>
      <c r="H554" s="115">
        <f t="shared" si="24"/>
        <v>760</v>
      </c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</row>
    <row r="555" spans="1:21" s="33" customFormat="1" ht="15" x14ac:dyDescent="0.25">
      <c r="A555" s="43">
        <v>546</v>
      </c>
      <c r="B555" s="125"/>
      <c r="C555" s="112" t="s">
        <v>264</v>
      </c>
      <c r="D555" s="112"/>
      <c r="E555" s="113">
        <v>10</v>
      </c>
      <c r="F555" s="113" t="s">
        <v>88</v>
      </c>
      <c r="G555" s="114">
        <v>39</v>
      </c>
      <c r="H555" s="115">
        <f t="shared" si="24"/>
        <v>390</v>
      </c>
      <c r="I555" s="126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</row>
    <row r="556" spans="1:21" s="33" customFormat="1" ht="15" x14ac:dyDescent="0.25">
      <c r="A556" s="43">
        <v>547</v>
      </c>
      <c r="B556" s="124"/>
      <c r="C556" s="122" t="s">
        <v>460</v>
      </c>
      <c r="D556" s="122"/>
      <c r="E556" s="113">
        <v>20</v>
      </c>
      <c r="F556" s="116" t="s">
        <v>85</v>
      </c>
      <c r="G556" s="115">
        <v>65</v>
      </c>
      <c r="H556" s="115">
        <f t="shared" si="24"/>
        <v>1300</v>
      </c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</row>
    <row r="557" spans="1:21" s="33" customFormat="1" ht="15" x14ac:dyDescent="0.25">
      <c r="A557" s="43">
        <v>548</v>
      </c>
      <c r="B557" s="124"/>
      <c r="C557" s="112" t="s">
        <v>125</v>
      </c>
      <c r="D557" s="112"/>
      <c r="E557" s="113">
        <v>8</v>
      </c>
      <c r="F557" s="113" t="s">
        <v>229</v>
      </c>
      <c r="G557" s="114">
        <v>80</v>
      </c>
      <c r="H557" s="115">
        <f t="shared" si="24"/>
        <v>640</v>
      </c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</row>
    <row r="558" spans="1:21" s="33" customFormat="1" ht="15" x14ac:dyDescent="0.25">
      <c r="A558" s="43">
        <v>549</v>
      </c>
      <c r="B558" s="124"/>
      <c r="C558" s="112" t="s">
        <v>115</v>
      </c>
      <c r="D558" s="112"/>
      <c r="E558" s="113">
        <v>2</v>
      </c>
      <c r="F558" s="116" t="s">
        <v>85</v>
      </c>
      <c r="G558" s="114">
        <v>35</v>
      </c>
      <c r="H558" s="115">
        <f t="shared" si="24"/>
        <v>70</v>
      </c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</row>
    <row r="559" spans="1:21" s="33" customFormat="1" ht="15" x14ac:dyDescent="0.25">
      <c r="A559" s="43">
        <v>550</v>
      </c>
      <c r="B559" s="124"/>
      <c r="C559" s="112" t="s">
        <v>116</v>
      </c>
      <c r="D559" s="112"/>
      <c r="E559" s="113">
        <v>3</v>
      </c>
      <c r="F559" s="113" t="s">
        <v>85</v>
      </c>
      <c r="G559" s="114">
        <v>54</v>
      </c>
      <c r="H559" s="115">
        <f t="shared" si="24"/>
        <v>162</v>
      </c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</row>
    <row r="560" spans="1:21" s="33" customFormat="1" ht="15" x14ac:dyDescent="0.25">
      <c r="A560" s="43">
        <v>551</v>
      </c>
      <c r="B560" s="124"/>
      <c r="C560" s="112" t="s">
        <v>265</v>
      </c>
      <c r="D560" s="112"/>
      <c r="E560" s="113">
        <v>2</v>
      </c>
      <c r="F560" s="113" t="s">
        <v>85</v>
      </c>
      <c r="G560" s="114">
        <v>110</v>
      </c>
      <c r="H560" s="115">
        <f t="shared" si="24"/>
        <v>220</v>
      </c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</row>
    <row r="561" spans="1:21" s="33" customFormat="1" ht="15" x14ac:dyDescent="0.25">
      <c r="A561" s="43">
        <v>552</v>
      </c>
      <c r="B561" s="124"/>
      <c r="C561" s="112" t="s">
        <v>140</v>
      </c>
      <c r="D561" s="112"/>
      <c r="E561" s="113">
        <v>2</v>
      </c>
      <c r="F561" s="113" t="s">
        <v>85</v>
      </c>
      <c r="G561" s="114">
        <v>250</v>
      </c>
      <c r="H561" s="115">
        <f t="shared" si="24"/>
        <v>500</v>
      </c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</row>
    <row r="562" spans="1:21" s="33" customFormat="1" ht="15" x14ac:dyDescent="0.25">
      <c r="A562" s="43">
        <v>553</v>
      </c>
      <c r="B562" s="124"/>
      <c r="C562" s="122" t="s">
        <v>93</v>
      </c>
      <c r="D562" s="122"/>
      <c r="E562" s="113">
        <v>2</v>
      </c>
      <c r="F562" s="113" t="s">
        <v>85</v>
      </c>
      <c r="G562" s="114">
        <v>35</v>
      </c>
      <c r="H562" s="115">
        <f t="shared" si="24"/>
        <v>70</v>
      </c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</row>
    <row r="563" spans="1:21" s="33" customFormat="1" ht="15" x14ac:dyDescent="0.25">
      <c r="A563" s="43">
        <v>554</v>
      </c>
      <c r="B563" s="124"/>
      <c r="C563" s="112" t="s">
        <v>122</v>
      </c>
      <c r="D563" s="112"/>
      <c r="E563" s="113">
        <v>2</v>
      </c>
      <c r="F563" s="113" t="s">
        <v>95</v>
      </c>
      <c r="G563" s="114">
        <v>65</v>
      </c>
      <c r="H563" s="115">
        <f t="shared" si="24"/>
        <v>130</v>
      </c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</row>
    <row r="564" spans="1:21" s="33" customFormat="1" ht="15" x14ac:dyDescent="0.25">
      <c r="A564" s="43">
        <v>555</v>
      </c>
      <c r="B564" s="124"/>
      <c r="C564" s="122" t="s">
        <v>395</v>
      </c>
      <c r="D564" s="122"/>
      <c r="E564" s="113">
        <v>2</v>
      </c>
      <c r="F564" s="113" t="s">
        <v>95</v>
      </c>
      <c r="G564" s="114">
        <v>185</v>
      </c>
      <c r="H564" s="115">
        <f t="shared" si="24"/>
        <v>370</v>
      </c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</row>
    <row r="565" spans="1:21" s="33" customFormat="1" ht="15" x14ac:dyDescent="0.25">
      <c r="A565" s="43">
        <v>556</v>
      </c>
      <c r="B565" s="124"/>
      <c r="C565" s="112" t="s">
        <v>266</v>
      </c>
      <c r="D565" s="112"/>
      <c r="E565" s="113">
        <v>3</v>
      </c>
      <c r="F565" s="113" t="s">
        <v>95</v>
      </c>
      <c r="G565" s="114">
        <v>90</v>
      </c>
      <c r="H565" s="115">
        <f t="shared" si="24"/>
        <v>270</v>
      </c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</row>
    <row r="566" spans="1:21" s="33" customFormat="1" ht="15" x14ac:dyDescent="0.25">
      <c r="A566" s="43">
        <v>557</v>
      </c>
      <c r="B566" s="124"/>
      <c r="C566" s="112" t="s">
        <v>237</v>
      </c>
      <c r="D566" s="112"/>
      <c r="E566" s="113">
        <v>1</v>
      </c>
      <c r="F566" s="113" t="s">
        <v>85</v>
      </c>
      <c r="G566" s="114">
        <v>650</v>
      </c>
      <c r="H566" s="115">
        <f t="shared" si="24"/>
        <v>650</v>
      </c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</row>
    <row r="567" spans="1:21" s="33" customFormat="1" ht="15" x14ac:dyDescent="0.25">
      <c r="A567" s="43">
        <v>558</v>
      </c>
      <c r="B567" s="124"/>
      <c r="C567" s="117" t="s">
        <v>396</v>
      </c>
      <c r="D567" s="117"/>
      <c r="E567" s="113">
        <v>1</v>
      </c>
      <c r="F567" s="113" t="s">
        <v>85</v>
      </c>
      <c r="G567" s="114">
        <v>121</v>
      </c>
      <c r="H567" s="115">
        <f t="shared" si="24"/>
        <v>121</v>
      </c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</row>
    <row r="568" spans="1:21" s="33" customFormat="1" ht="15" x14ac:dyDescent="0.25">
      <c r="A568" s="43">
        <v>559</v>
      </c>
      <c r="B568" s="124"/>
      <c r="C568" s="117" t="s">
        <v>401</v>
      </c>
      <c r="D568" s="117"/>
      <c r="E568" s="113">
        <v>1</v>
      </c>
      <c r="F568" s="116" t="s">
        <v>90</v>
      </c>
      <c r="G568" s="114">
        <v>100</v>
      </c>
      <c r="H568" s="115">
        <f t="shared" si="24"/>
        <v>100</v>
      </c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</row>
    <row r="569" spans="1:21" s="33" customFormat="1" ht="15" x14ac:dyDescent="0.25">
      <c r="A569" s="43">
        <v>560</v>
      </c>
      <c r="B569" s="124"/>
      <c r="C569" s="112" t="s">
        <v>267</v>
      </c>
      <c r="D569" s="112"/>
      <c r="E569" s="113">
        <v>3</v>
      </c>
      <c r="F569" s="113" t="s">
        <v>85</v>
      </c>
      <c r="G569" s="114">
        <v>1800</v>
      </c>
      <c r="H569" s="115">
        <f t="shared" si="24"/>
        <v>5400</v>
      </c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</row>
    <row r="570" spans="1:21" s="33" customFormat="1" ht="15" x14ac:dyDescent="0.25">
      <c r="A570" s="43">
        <v>561</v>
      </c>
      <c r="B570" s="124"/>
      <c r="C570" s="112" t="s">
        <v>97</v>
      </c>
      <c r="D570" s="112"/>
      <c r="E570" s="113">
        <v>3</v>
      </c>
      <c r="F570" s="113" t="s">
        <v>85</v>
      </c>
      <c r="G570" s="114">
        <v>2500</v>
      </c>
      <c r="H570" s="115">
        <f t="shared" si="24"/>
        <v>7500</v>
      </c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</row>
    <row r="571" spans="1:21" s="33" customFormat="1" ht="15" x14ac:dyDescent="0.25">
      <c r="A571" s="43">
        <v>562</v>
      </c>
      <c r="B571" s="124"/>
      <c r="C571" s="112" t="s">
        <v>268</v>
      </c>
      <c r="D571" s="112"/>
      <c r="E571" s="113">
        <v>2</v>
      </c>
      <c r="F571" s="113" t="s">
        <v>85</v>
      </c>
      <c r="G571" s="114">
        <v>120</v>
      </c>
      <c r="H571" s="115">
        <f t="shared" si="24"/>
        <v>240</v>
      </c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</row>
    <row r="572" spans="1:21" s="36" customFormat="1" ht="15" x14ac:dyDescent="0.25">
      <c r="A572" s="43">
        <v>563</v>
      </c>
      <c r="B572" s="107" t="s">
        <v>30</v>
      </c>
      <c r="C572" s="107" t="s">
        <v>211</v>
      </c>
      <c r="D572" s="108" t="s">
        <v>21</v>
      </c>
      <c r="E572" s="128"/>
      <c r="F572" s="108"/>
      <c r="G572" s="110"/>
      <c r="H572" s="110">
        <f>SUM(H573:H590)</f>
        <v>50341</v>
      </c>
      <c r="I572" s="94" t="s">
        <v>29</v>
      </c>
      <c r="J572" s="94"/>
      <c r="K572" s="94"/>
      <c r="L572" s="94"/>
      <c r="M572" s="94"/>
      <c r="N572" s="94">
        <v>1</v>
      </c>
      <c r="O572" s="94"/>
      <c r="P572" s="94"/>
      <c r="Q572" s="94"/>
      <c r="R572" s="94"/>
      <c r="S572" s="94"/>
      <c r="T572" s="94"/>
      <c r="U572" s="94"/>
    </row>
    <row r="573" spans="1:21" s="33" customFormat="1" ht="15" x14ac:dyDescent="0.25">
      <c r="A573" s="43">
        <v>564</v>
      </c>
      <c r="B573" s="124"/>
      <c r="C573" s="120" t="s">
        <v>123</v>
      </c>
      <c r="D573" s="120"/>
      <c r="E573" s="116">
        <v>11</v>
      </c>
      <c r="F573" s="116" t="s">
        <v>91</v>
      </c>
      <c r="G573" s="115">
        <v>280</v>
      </c>
      <c r="H573" s="115">
        <f>E573*G573</f>
        <v>3080</v>
      </c>
      <c r="I573" s="115">
        <v>5520</v>
      </c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</row>
    <row r="574" spans="1:21" s="33" customFormat="1" ht="15" x14ac:dyDescent="0.25">
      <c r="A574" s="43">
        <v>565</v>
      </c>
      <c r="B574" s="124"/>
      <c r="C574" s="129" t="s">
        <v>120</v>
      </c>
      <c r="D574" s="129"/>
      <c r="E574" s="116">
        <v>25</v>
      </c>
      <c r="F574" s="116" t="s">
        <v>85</v>
      </c>
      <c r="G574" s="115">
        <v>53</v>
      </c>
      <c r="H574" s="115">
        <f t="shared" ref="H574:H590" si="25">E574*G574</f>
        <v>1325</v>
      </c>
      <c r="I574" s="115">
        <v>1100</v>
      </c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</row>
    <row r="575" spans="1:21" s="33" customFormat="1" ht="15" x14ac:dyDescent="0.25">
      <c r="A575" s="43">
        <v>566</v>
      </c>
      <c r="B575" s="124"/>
      <c r="C575" s="129" t="s">
        <v>98</v>
      </c>
      <c r="D575" s="129"/>
      <c r="E575" s="116">
        <v>25</v>
      </c>
      <c r="F575" s="116" t="s">
        <v>85</v>
      </c>
      <c r="G575" s="115">
        <v>53</v>
      </c>
      <c r="H575" s="115">
        <f t="shared" si="25"/>
        <v>1325</v>
      </c>
      <c r="I575" s="115">
        <v>550</v>
      </c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</row>
    <row r="576" spans="1:21" s="33" customFormat="1" ht="15" x14ac:dyDescent="0.25">
      <c r="A576" s="43">
        <v>567</v>
      </c>
      <c r="B576" s="124"/>
      <c r="C576" s="112" t="s">
        <v>458</v>
      </c>
      <c r="D576" s="112"/>
      <c r="E576" s="116">
        <v>5</v>
      </c>
      <c r="F576" s="116" t="s">
        <v>85</v>
      </c>
      <c r="G576" s="121">
        <v>60</v>
      </c>
      <c r="H576" s="115">
        <f t="shared" si="25"/>
        <v>300</v>
      </c>
      <c r="I576" s="115">
        <v>40</v>
      </c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</row>
    <row r="577" spans="1:24" s="33" customFormat="1" ht="15" x14ac:dyDescent="0.25">
      <c r="A577" s="43">
        <v>568</v>
      </c>
      <c r="B577" s="124"/>
      <c r="C577" s="112" t="s">
        <v>459</v>
      </c>
      <c r="D577" s="112"/>
      <c r="E577" s="116">
        <v>5</v>
      </c>
      <c r="F577" s="116" t="s">
        <v>85</v>
      </c>
      <c r="G577" s="121">
        <v>60</v>
      </c>
      <c r="H577" s="115">
        <f t="shared" si="25"/>
        <v>300</v>
      </c>
      <c r="I577" s="115">
        <v>40</v>
      </c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</row>
    <row r="578" spans="1:24" s="33" customFormat="1" ht="15" x14ac:dyDescent="0.25">
      <c r="A578" s="43">
        <v>569</v>
      </c>
      <c r="B578" s="124"/>
      <c r="C578" s="129" t="s">
        <v>99</v>
      </c>
      <c r="D578" s="129"/>
      <c r="E578" s="116">
        <v>5</v>
      </c>
      <c r="F578" s="116" t="s">
        <v>85</v>
      </c>
      <c r="G578" s="115">
        <v>33</v>
      </c>
      <c r="H578" s="115">
        <f t="shared" si="25"/>
        <v>165</v>
      </c>
      <c r="I578" s="115">
        <v>165</v>
      </c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</row>
    <row r="579" spans="1:24" s="33" customFormat="1" ht="15" x14ac:dyDescent="0.25">
      <c r="A579" s="43">
        <v>570</v>
      </c>
      <c r="B579" s="125"/>
      <c r="C579" s="117" t="s">
        <v>311</v>
      </c>
      <c r="D579" s="117"/>
      <c r="E579" s="116">
        <v>7</v>
      </c>
      <c r="F579" s="116" t="s">
        <v>257</v>
      </c>
      <c r="G579" s="114">
        <v>75</v>
      </c>
      <c r="H579" s="115">
        <f t="shared" si="25"/>
        <v>525</v>
      </c>
      <c r="I579" s="115">
        <v>355</v>
      </c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</row>
    <row r="580" spans="1:24" s="33" customFormat="1" ht="15" x14ac:dyDescent="0.25">
      <c r="A580" s="43">
        <v>571</v>
      </c>
      <c r="B580" s="124"/>
      <c r="C580" s="129" t="s">
        <v>255</v>
      </c>
      <c r="D580" s="129"/>
      <c r="E580" s="116">
        <v>6</v>
      </c>
      <c r="F580" s="116" t="s">
        <v>90</v>
      </c>
      <c r="G580" s="115">
        <v>285.5</v>
      </c>
      <c r="H580" s="115">
        <f t="shared" si="25"/>
        <v>1713</v>
      </c>
      <c r="I580" s="115">
        <v>2855</v>
      </c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</row>
    <row r="581" spans="1:24" s="33" customFormat="1" ht="15" x14ac:dyDescent="0.25">
      <c r="A581" s="43">
        <v>572</v>
      </c>
      <c r="B581" s="124"/>
      <c r="C581" s="112" t="s">
        <v>230</v>
      </c>
      <c r="D581" s="112"/>
      <c r="E581" s="116">
        <v>20</v>
      </c>
      <c r="F581" s="113" t="s">
        <v>90</v>
      </c>
      <c r="G581" s="114">
        <v>210</v>
      </c>
      <c r="H581" s="115">
        <f t="shared" si="25"/>
        <v>4200</v>
      </c>
      <c r="I581" s="115">
        <v>8800</v>
      </c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</row>
    <row r="582" spans="1:24" s="33" customFormat="1" ht="15" x14ac:dyDescent="0.25">
      <c r="A582" s="43">
        <v>573</v>
      </c>
      <c r="B582" s="124"/>
      <c r="C582" s="129" t="s">
        <v>256</v>
      </c>
      <c r="D582" s="129"/>
      <c r="E582" s="116">
        <v>20</v>
      </c>
      <c r="F582" s="116" t="s">
        <v>258</v>
      </c>
      <c r="G582" s="115">
        <v>396</v>
      </c>
      <c r="H582" s="115">
        <f t="shared" si="25"/>
        <v>7920</v>
      </c>
      <c r="I582" s="115">
        <v>7920</v>
      </c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</row>
    <row r="583" spans="1:24" s="33" customFormat="1" ht="15" x14ac:dyDescent="0.25">
      <c r="A583" s="43">
        <v>574</v>
      </c>
      <c r="B583" s="124"/>
      <c r="C583" s="117" t="s">
        <v>314</v>
      </c>
      <c r="D583" s="117"/>
      <c r="E583" s="116">
        <v>10</v>
      </c>
      <c r="F583" s="116" t="s">
        <v>95</v>
      </c>
      <c r="G583" s="115">
        <v>738</v>
      </c>
      <c r="H583" s="115">
        <f t="shared" si="25"/>
        <v>7380</v>
      </c>
      <c r="I583" s="115">
        <v>14760</v>
      </c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</row>
    <row r="584" spans="1:24" s="33" customFormat="1" ht="15" x14ac:dyDescent="0.25">
      <c r="A584" s="43">
        <v>575</v>
      </c>
      <c r="B584" s="124"/>
      <c r="C584" s="129" t="s">
        <v>87</v>
      </c>
      <c r="D584" s="129"/>
      <c r="E584" s="116">
        <v>2</v>
      </c>
      <c r="F584" s="116" t="s">
        <v>259</v>
      </c>
      <c r="G584" s="115">
        <v>4699</v>
      </c>
      <c r="H584" s="115">
        <f t="shared" si="25"/>
        <v>9398</v>
      </c>
      <c r="I584" s="115">
        <v>2817</v>
      </c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</row>
    <row r="585" spans="1:24" s="33" customFormat="1" ht="15" x14ac:dyDescent="0.25">
      <c r="A585" s="43">
        <v>576</v>
      </c>
      <c r="B585" s="124"/>
      <c r="C585" s="129" t="s">
        <v>125</v>
      </c>
      <c r="D585" s="129"/>
      <c r="E585" s="116">
        <v>16</v>
      </c>
      <c r="F585" s="113" t="s">
        <v>229</v>
      </c>
      <c r="G585" s="114">
        <v>80</v>
      </c>
      <c r="H585" s="115">
        <f t="shared" si="25"/>
        <v>1280</v>
      </c>
      <c r="I585" s="115">
        <v>320</v>
      </c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</row>
    <row r="586" spans="1:24" s="33" customFormat="1" ht="15" x14ac:dyDescent="0.25">
      <c r="A586" s="43">
        <v>577</v>
      </c>
      <c r="B586" s="124"/>
      <c r="C586" s="129" t="s">
        <v>109</v>
      </c>
      <c r="D586" s="129"/>
      <c r="E586" s="116">
        <v>6</v>
      </c>
      <c r="F586" s="116" t="s">
        <v>85</v>
      </c>
      <c r="G586" s="115">
        <v>80</v>
      </c>
      <c r="H586" s="115">
        <f t="shared" si="25"/>
        <v>480</v>
      </c>
      <c r="I586" s="115">
        <v>72</v>
      </c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</row>
    <row r="587" spans="1:24" s="33" customFormat="1" ht="15" x14ac:dyDescent="0.25">
      <c r="A587" s="43">
        <v>578</v>
      </c>
      <c r="B587" s="124"/>
      <c r="C587" s="129" t="s">
        <v>92</v>
      </c>
      <c r="D587" s="129"/>
      <c r="E587" s="116">
        <v>10</v>
      </c>
      <c r="F587" s="116" t="s">
        <v>85</v>
      </c>
      <c r="G587" s="115">
        <v>146</v>
      </c>
      <c r="H587" s="115">
        <f t="shared" si="25"/>
        <v>1460</v>
      </c>
      <c r="I587" s="115">
        <v>1460</v>
      </c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</row>
    <row r="588" spans="1:24" s="33" customFormat="1" ht="15" x14ac:dyDescent="0.25">
      <c r="A588" s="43">
        <v>579</v>
      </c>
      <c r="B588" s="125"/>
      <c r="C588" s="129" t="s">
        <v>138</v>
      </c>
      <c r="D588" s="129"/>
      <c r="E588" s="116">
        <v>10</v>
      </c>
      <c r="F588" s="116" t="s">
        <v>95</v>
      </c>
      <c r="G588" s="115">
        <v>22</v>
      </c>
      <c r="H588" s="115">
        <f t="shared" si="25"/>
        <v>220</v>
      </c>
      <c r="I588" s="115">
        <v>220</v>
      </c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</row>
    <row r="589" spans="1:24" s="33" customFormat="1" ht="15" x14ac:dyDescent="0.25">
      <c r="A589" s="43">
        <v>580</v>
      </c>
      <c r="B589" s="124"/>
      <c r="C589" s="122" t="s">
        <v>106</v>
      </c>
      <c r="D589" s="122"/>
      <c r="E589" s="116">
        <v>10</v>
      </c>
      <c r="F589" s="116" t="s">
        <v>95</v>
      </c>
      <c r="G589" s="121">
        <v>95</v>
      </c>
      <c r="H589" s="115">
        <f t="shared" si="25"/>
        <v>950</v>
      </c>
      <c r="I589" s="115">
        <v>200</v>
      </c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</row>
    <row r="590" spans="1:24" s="33" customFormat="1" ht="15" x14ac:dyDescent="0.25">
      <c r="A590" s="43">
        <v>581</v>
      </c>
      <c r="B590" s="124"/>
      <c r="C590" s="122" t="s">
        <v>107</v>
      </c>
      <c r="D590" s="122"/>
      <c r="E590" s="116">
        <v>16</v>
      </c>
      <c r="F590" s="116" t="s">
        <v>108</v>
      </c>
      <c r="G590" s="121">
        <v>520</v>
      </c>
      <c r="H590" s="115">
        <f t="shared" si="25"/>
        <v>8320</v>
      </c>
      <c r="I590" s="115">
        <v>5216</v>
      </c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</row>
    <row r="591" spans="1:24" s="38" customFormat="1" ht="15" x14ac:dyDescent="0.25">
      <c r="A591" s="43">
        <v>582</v>
      </c>
      <c r="B591" s="103" t="s">
        <v>35</v>
      </c>
      <c r="C591" s="103" t="s">
        <v>36</v>
      </c>
      <c r="D591" s="104" t="s">
        <v>19</v>
      </c>
      <c r="E591" s="104"/>
      <c r="F591" s="104"/>
      <c r="G591" s="105"/>
      <c r="H591" s="106">
        <f>H592+H604+H613+H622+H631+H633+H640+H644+H651+H658+H672+H674+H684+H696+H723+H730</f>
        <v>4972728</v>
      </c>
      <c r="I591" s="104" t="s">
        <v>22</v>
      </c>
      <c r="J591" s="104">
        <f>SUM(J592:J738)</f>
        <v>1</v>
      </c>
      <c r="K591" s="104">
        <f t="shared" ref="K591:U591" si="26">SUM(K592:K738)</f>
        <v>7</v>
      </c>
      <c r="L591" s="104">
        <f t="shared" si="26"/>
        <v>1</v>
      </c>
      <c r="M591" s="104">
        <f t="shared" si="26"/>
        <v>1</v>
      </c>
      <c r="N591" s="104">
        <f t="shared" si="26"/>
        <v>7</v>
      </c>
      <c r="O591" s="104">
        <f t="shared" si="26"/>
        <v>1</v>
      </c>
      <c r="P591" s="104">
        <f t="shared" si="26"/>
        <v>1</v>
      </c>
      <c r="Q591" s="104">
        <f t="shared" si="26"/>
        <v>8</v>
      </c>
      <c r="R591" s="104">
        <f t="shared" si="26"/>
        <v>1</v>
      </c>
      <c r="S591" s="104">
        <f t="shared" si="26"/>
        <v>4</v>
      </c>
      <c r="T591" s="104">
        <f t="shared" si="26"/>
        <v>1</v>
      </c>
      <c r="U591" s="104">
        <f t="shared" si="26"/>
        <v>1</v>
      </c>
      <c r="V591" s="49"/>
      <c r="W591" s="45"/>
      <c r="X591" s="45"/>
    </row>
    <row r="592" spans="1:24" s="36" customFormat="1" ht="15" x14ac:dyDescent="0.25">
      <c r="A592" s="43">
        <v>583</v>
      </c>
      <c r="B592" s="107" t="s">
        <v>35</v>
      </c>
      <c r="C592" s="107" t="s">
        <v>201</v>
      </c>
      <c r="D592" s="108" t="s">
        <v>21</v>
      </c>
      <c r="E592" s="108"/>
      <c r="F592" s="108"/>
      <c r="G592" s="109"/>
      <c r="H592" s="110">
        <f>SUM(H593:H603)</f>
        <v>18860</v>
      </c>
      <c r="I592" s="108" t="s">
        <v>22</v>
      </c>
      <c r="J592" s="94"/>
      <c r="K592" s="94"/>
      <c r="L592" s="94"/>
      <c r="M592" s="94"/>
      <c r="N592" s="94"/>
      <c r="O592" s="94"/>
      <c r="P592" s="94"/>
      <c r="Q592" s="94">
        <v>1</v>
      </c>
      <c r="R592" s="94"/>
      <c r="S592" s="94"/>
      <c r="T592" s="94"/>
      <c r="U592" s="94"/>
      <c r="V592" s="55"/>
      <c r="W592" s="46"/>
      <c r="X592" s="46"/>
    </row>
    <row r="593" spans="1:24" s="33" customFormat="1" ht="15" x14ac:dyDescent="0.25">
      <c r="A593" s="43">
        <v>584</v>
      </c>
      <c r="B593" s="124"/>
      <c r="C593" s="112" t="s">
        <v>399</v>
      </c>
      <c r="D593" s="112"/>
      <c r="E593" s="113">
        <v>12</v>
      </c>
      <c r="F593" s="118" t="s">
        <v>95</v>
      </c>
      <c r="G593" s="114">
        <v>285</v>
      </c>
      <c r="H593" s="115">
        <f t="shared" ref="H593:H603" si="27">E593*G593</f>
        <v>3420</v>
      </c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</row>
    <row r="594" spans="1:24" s="33" customFormat="1" ht="15" x14ac:dyDescent="0.25">
      <c r="A594" s="43">
        <v>585</v>
      </c>
      <c r="B594" s="125"/>
      <c r="C594" s="112" t="s">
        <v>114</v>
      </c>
      <c r="D594" s="112"/>
      <c r="E594" s="113">
        <v>15</v>
      </c>
      <c r="F594" s="113" t="s">
        <v>90</v>
      </c>
      <c r="G594" s="115">
        <v>105</v>
      </c>
      <c r="H594" s="115">
        <f t="shared" si="27"/>
        <v>1575</v>
      </c>
      <c r="I594" s="126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</row>
    <row r="595" spans="1:24" s="33" customFormat="1" ht="15" x14ac:dyDescent="0.25">
      <c r="A595" s="43">
        <v>586</v>
      </c>
      <c r="B595" s="124"/>
      <c r="C595" s="129" t="s">
        <v>100</v>
      </c>
      <c r="D595" s="129"/>
      <c r="E595" s="113">
        <v>10</v>
      </c>
      <c r="F595" s="113" t="s">
        <v>90</v>
      </c>
      <c r="G595" s="115">
        <v>200</v>
      </c>
      <c r="H595" s="115">
        <f t="shared" si="27"/>
        <v>2000</v>
      </c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</row>
    <row r="596" spans="1:24" s="33" customFormat="1" ht="15" x14ac:dyDescent="0.25">
      <c r="A596" s="43">
        <v>587</v>
      </c>
      <c r="B596" s="124"/>
      <c r="C596" s="122" t="s">
        <v>241</v>
      </c>
      <c r="D596" s="122"/>
      <c r="E596" s="113">
        <v>15</v>
      </c>
      <c r="F596" s="113" t="s">
        <v>90</v>
      </c>
      <c r="G596" s="121">
        <v>150</v>
      </c>
      <c r="H596" s="115">
        <f t="shared" si="27"/>
        <v>2250</v>
      </c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</row>
    <row r="597" spans="1:24" s="33" customFormat="1" ht="15" x14ac:dyDescent="0.25">
      <c r="A597" s="43">
        <v>588</v>
      </c>
      <c r="B597" s="124"/>
      <c r="C597" s="112" t="s">
        <v>269</v>
      </c>
      <c r="D597" s="112"/>
      <c r="E597" s="113">
        <v>15</v>
      </c>
      <c r="F597" s="113" t="s">
        <v>90</v>
      </c>
      <c r="G597" s="114">
        <v>95</v>
      </c>
      <c r="H597" s="115">
        <f t="shared" si="27"/>
        <v>1425</v>
      </c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</row>
    <row r="598" spans="1:24" s="33" customFormat="1" ht="15" x14ac:dyDescent="0.25">
      <c r="A598" s="43">
        <v>589</v>
      </c>
      <c r="B598" s="124"/>
      <c r="C598" s="112" t="s">
        <v>96</v>
      </c>
      <c r="D598" s="112"/>
      <c r="E598" s="113">
        <v>15</v>
      </c>
      <c r="F598" s="113" t="s">
        <v>90</v>
      </c>
      <c r="G598" s="115">
        <v>150</v>
      </c>
      <c r="H598" s="115">
        <f t="shared" si="27"/>
        <v>2250</v>
      </c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</row>
    <row r="599" spans="1:24" s="33" customFormat="1" ht="15" x14ac:dyDescent="0.25">
      <c r="A599" s="43">
        <v>590</v>
      </c>
      <c r="B599" s="124"/>
      <c r="C599" s="112" t="s">
        <v>400</v>
      </c>
      <c r="D599" s="112"/>
      <c r="E599" s="113">
        <v>8</v>
      </c>
      <c r="F599" s="113" t="s">
        <v>90</v>
      </c>
      <c r="G599" s="114">
        <v>120</v>
      </c>
      <c r="H599" s="115">
        <f t="shared" si="27"/>
        <v>960</v>
      </c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</row>
    <row r="600" spans="1:24" s="33" customFormat="1" ht="15" x14ac:dyDescent="0.25">
      <c r="A600" s="43">
        <v>591</v>
      </c>
      <c r="B600" s="124"/>
      <c r="C600" s="112" t="s">
        <v>117</v>
      </c>
      <c r="D600" s="112"/>
      <c r="E600" s="113">
        <v>4</v>
      </c>
      <c r="F600" s="118" t="s">
        <v>229</v>
      </c>
      <c r="G600" s="114">
        <v>475</v>
      </c>
      <c r="H600" s="115">
        <f t="shared" si="27"/>
        <v>1900</v>
      </c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</row>
    <row r="601" spans="1:24" s="33" customFormat="1" ht="15" x14ac:dyDescent="0.25">
      <c r="A601" s="43">
        <v>592</v>
      </c>
      <c r="B601" s="124"/>
      <c r="C601" s="112" t="s">
        <v>271</v>
      </c>
      <c r="D601" s="112"/>
      <c r="E601" s="113">
        <v>10</v>
      </c>
      <c r="F601" s="113" t="s">
        <v>90</v>
      </c>
      <c r="G601" s="114">
        <v>76</v>
      </c>
      <c r="H601" s="115">
        <f t="shared" si="27"/>
        <v>760</v>
      </c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</row>
    <row r="602" spans="1:24" s="33" customFormat="1" ht="15" x14ac:dyDescent="0.25">
      <c r="A602" s="43">
        <v>593</v>
      </c>
      <c r="B602" s="124"/>
      <c r="C602" s="112" t="s">
        <v>153</v>
      </c>
      <c r="D602" s="112"/>
      <c r="E602" s="113">
        <v>10</v>
      </c>
      <c r="F602" s="113" t="s">
        <v>90</v>
      </c>
      <c r="G602" s="114">
        <v>200</v>
      </c>
      <c r="H602" s="115">
        <f t="shared" si="27"/>
        <v>2000</v>
      </c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</row>
    <row r="603" spans="1:24" s="33" customFormat="1" ht="15" x14ac:dyDescent="0.25">
      <c r="A603" s="43">
        <v>594</v>
      </c>
      <c r="B603" s="124"/>
      <c r="C603" s="112" t="s">
        <v>118</v>
      </c>
      <c r="D603" s="112"/>
      <c r="E603" s="113">
        <v>4</v>
      </c>
      <c r="F603" s="113" t="s">
        <v>90</v>
      </c>
      <c r="G603" s="114">
        <v>80</v>
      </c>
      <c r="H603" s="115">
        <f t="shared" si="27"/>
        <v>320</v>
      </c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</row>
    <row r="604" spans="1:24" s="36" customFormat="1" ht="15" x14ac:dyDescent="0.25">
      <c r="A604" s="43">
        <v>595</v>
      </c>
      <c r="B604" s="107" t="s">
        <v>35</v>
      </c>
      <c r="C604" s="107" t="s">
        <v>211</v>
      </c>
      <c r="D604" s="108" t="s">
        <v>21</v>
      </c>
      <c r="E604" s="108"/>
      <c r="F604" s="108"/>
      <c r="G604" s="109"/>
      <c r="H604" s="110">
        <f>SUM(H605:H612)</f>
        <v>27159</v>
      </c>
      <c r="I604" s="108" t="s">
        <v>22</v>
      </c>
      <c r="J604" s="94"/>
      <c r="K604" s="94"/>
      <c r="L604" s="94"/>
      <c r="M604" s="94"/>
      <c r="N604" s="94">
        <v>1</v>
      </c>
      <c r="O604" s="94"/>
      <c r="P604" s="94"/>
      <c r="Q604" s="94"/>
      <c r="R604" s="94"/>
      <c r="S604" s="94"/>
      <c r="T604" s="94"/>
      <c r="U604" s="94"/>
      <c r="V604" s="46"/>
      <c r="W604" s="46"/>
      <c r="X604" s="46"/>
    </row>
    <row r="605" spans="1:24" s="33" customFormat="1" ht="15" x14ac:dyDescent="0.25">
      <c r="A605" s="43">
        <v>596</v>
      </c>
      <c r="B605" s="124"/>
      <c r="C605" s="129" t="s">
        <v>100</v>
      </c>
      <c r="D605" s="129"/>
      <c r="E605" s="116">
        <v>16</v>
      </c>
      <c r="F605" s="116" t="s">
        <v>90</v>
      </c>
      <c r="G605" s="115">
        <v>200</v>
      </c>
      <c r="H605" s="115">
        <f t="shared" ref="H605:H612" si="28">E605*G605</f>
        <v>3200</v>
      </c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</row>
    <row r="606" spans="1:24" s="33" customFormat="1" ht="15" x14ac:dyDescent="0.25">
      <c r="A606" s="43">
        <v>597</v>
      </c>
      <c r="B606" s="124"/>
      <c r="C606" s="129" t="s">
        <v>152</v>
      </c>
      <c r="D606" s="129"/>
      <c r="E606" s="116">
        <v>14</v>
      </c>
      <c r="F606" s="116" t="s">
        <v>90</v>
      </c>
      <c r="G606" s="115">
        <v>38</v>
      </c>
      <c r="H606" s="115">
        <f t="shared" si="28"/>
        <v>532</v>
      </c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</row>
    <row r="607" spans="1:24" s="33" customFormat="1" ht="15" x14ac:dyDescent="0.25">
      <c r="A607" s="43">
        <v>598</v>
      </c>
      <c r="B607" s="124"/>
      <c r="C607" s="112" t="s">
        <v>114</v>
      </c>
      <c r="D607" s="112"/>
      <c r="E607" s="116">
        <v>15</v>
      </c>
      <c r="F607" s="116" t="s">
        <v>90</v>
      </c>
      <c r="G607" s="115">
        <v>105</v>
      </c>
      <c r="H607" s="115">
        <f t="shared" si="28"/>
        <v>1575</v>
      </c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</row>
    <row r="608" spans="1:24" s="33" customFormat="1" ht="15" x14ac:dyDescent="0.25">
      <c r="A608" s="43">
        <v>599</v>
      </c>
      <c r="B608" s="124"/>
      <c r="C608" s="112" t="s">
        <v>380</v>
      </c>
      <c r="D608" s="112"/>
      <c r="E608" s="116">
        <v>18</v>
      </c>
      <c r="F608" s="116" t="s">
        <v>95</v>
      </c>
      <c r="G608" s="114">
        <v>650</v>
      </c>
      <c r="H608" s="115">
        <f t="shared" si="28"/>
        <v>11700</v>
      </c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</row>
    <row r="609" spans="1:24" s="33" customFormat="1" ht="15" x14ac:dyDescent="0.25">
      <c r="A609" s="43">
        <v>600</v>
      </c>
      <c r="B609" s="124"/>
      <c r="C609" s="112" t="s">
        <v>398</v>
      </c>
      <c r="D609" s="112"/>
      <c r="E609" s="116">
        <v>20</v>
      </c>
      <c r="F609" s="116" t="s">
        <v>95</v>
      </c>
      <c r="G609" s="114">
        <v>290</v>
      </c>
      <c r="H609" s="115">
        <f t="shared" si="28"/>
        <v>5800</v>
      </c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</row>
    <row r="610" spans="1:24" s="33" customFormat="1" ht="15" x14ac:dyDescent="0.25">
      <c r="A610" s="43">
        <v>601</v>
      </c>
      <c r="B610" s="124"/>
      <c r="C610" s="129" t="s">
        <v>270</v>
      </c>
      <c r="D610" s="129"/>
      <c r="E610" s="116">
        <v>16</v>
      </c>
      <c r="F610" s="116" t="s">
        <v>85</v>
      </c>
      <c r="G610" s="114">
        <v>21</v>
      </c>
      <c r="H610" s="115">
        <f t="shared" si="28"/>
        <v>336</v>
      </c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</row>
    <row r="611" spans="1:24" s="33" customFormat="1" ht="15" x14ac:dyDescent="0.25">
      <c r="A611" s="43">
        <v>602</v>
      </c>
      <c r="B611" s="124"/>
      <c r="C611" s="129" t="s">
        <v>271</v>
      </c>
      <c r="D611" s="129"/>
      <c r="E611" s="116">
        <v>16</v>
      </c>
      <c r="F611" s="116" t="s">
        <v>90</v>
      </c>
      <c r="G611" s="115">
        <v>76</v>
      </c>
      <c r="H611" s="115">
        <f t="shared" si="28"/>
        <v>1216</v>
      </c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</row>
    <row r="612" spans="1:24" s="33" customFormat="1" ht="15" x14ac:dyDescent="0.25">
      <c r="A612" s="43">
        <v>603</v>
      </c>
      <c r="B612" s="124"/>
      <c r="C612" s="129" t="s">
        <v>153</v>
      </c>
      <c r="D612" s="129"/>
      <c r="E612" s="116">
        <v>14</v>
      </c>
      <c r="F612" s="116" t="s">
        <v>90</v>
      </c>
      <c r="G612" s="114">
        <v>200</v>
      </c>
      <c r="H612" s="115">
        <f t="shared" si="28"/>
        <v>2800</v>
      </c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</row>
    <row r="613" spans="1:24" s="36" customFormat="1" ht="30" x14ac:dyDescent="0.25">
      <c r="A613" s="43">
        <v>604</v>
      </c>
      <c r="B613" s="107" t="s">
        <v>35</v>
      </c>
      <c r="C613" s="107" t="s">
        <v>212</v>
      </c>
      <c r="D613" s="108" t="s">
        <v>21</v>
      </c>
      <c r="E613" s="108"/>
      <c r="F613" s="108"/>
      <c r="G613" s="109"/>
      <c r="H613" s="110">
        <f>SUM(H614:H621)</f>
        <v>104834</v>
      </c>
      <c r="I613" s="108" t="s">
        <v>22</v>
      </c>
      <c r="J613" s="94"/>
      <c r="K613" s="94"/>
      <c r="L613" s="94"/>
      <c r="M613" s="94"/>
      <c r="N613" s="94">
        <v>1</v>
      </c>
      <c r="O613" s="94"/>
      <c r="P613" s="94"/>
      <c r="Q613" s="94">
        <v>1</v>
      </c>
      <c r="R613" s="94"/>
      <c r="S613" s="94"/>
      <c r="T613" s="94"/>
      <c r="U613" s="94"/>
      <c r="V613" s="46"/>
      <c r="W613" s="46"/>
      <c r="X613" s="46"/>
    </row>
    <row r="614" spans="1:24" s="33" customFormat="1" ht="15" x14ac:dyDescent="0.25">
      <c r="A614" s="43">
        <v>605</v>
      </c>
      <c r="B614" s="124"/>
      <c r="C614" s="129" t="s">
        <v>100</v>
      </c>
      <c r="D614" s="129"/>
      <c r="E614" s="116">
        <v>28</v>
      </c>
      <c r="F614" s="116" t="s">
        <v>90</v>
      </c>
      <c r="G614" s="115">
        <v>200</v>
      </c>
      <c r="H614" s="115">
        <f>E614*G614*2</f>
        <v>11200</v>
      </c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</row>
    <row r="615" spans="1:24" s="33" customFormat="1" ht="15" x14ac:dyDescent="0.25">
      <c r="A615" s="43">
        <v>606</v>
      </c>
      <c r="B615" s="124"/>
      <c r="C615" s="129" t="s">
        <v>152</v>
      </c>
      <c r="D615" s="129"/>
      <c r="E615" s="116">
        <v>30</v>
      </c>
      <c r="F615" s="116" t="s">
        <v>90</v>
      </c>
      <c r="G615" s="115">
        <v>36.5</v>
      </c>
      <c r="H615" s="115">
        <f t="shared" ref="H615:H621" si="29">E615*G615*2</f>
        <v>2190</v>
      </c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</row>
    <row r="616" spans="1:24" s="33" customFormat="1" ht="15" x14ac:dyDescent="0.25">
      <c r="A616" s="43">
        <v>607</v>
      </c>
      <c r="B616" s="124"/>
      <c r="C616" s="112" t="s">
        <v>114</v>
      </c>
      <c r="D616" s="112"/>
      <c r="E616" s="116">
        <v>30</v>
      </c>
      <c r="F616" s="116" t="s">
        <v>90</v>
      </c>
      <c r="G616" s="115">
        <v>105</v>
      </c>
      <c r="H616" s="115">
        <f t="shared" si="29"/>
        <v>6300</v>
      </c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</row>
    <row r="617" spans="1:24" s="33" customFormat="1" ht="15" x14ac:dyDescent="0.25">
      <c r="A617" s="43">
        <v>608</v>
      </c>
      <c r="B617" s="124"/>
      <c r="C617" s="112" t="s">
        <v>380</v>
      </c>
      <c r="D617" s="112"/>
      <c r="E617" s="116">
        <v>30</v>
      </c>
      <c r="F617" s="116" t="s">
        <v>95</v>
      </c>
      <c r="G617" s="114">
        <v>650</v>
      </c>
      <c r="H617" s="115">
        <f t="shared" si="29"/>
        <v>39000</v>
      </c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</row>
    <row r="618" spans="1:24" s="33" customFormat="1" ht="15" x14ac:dyDescent="0.25">
      <c r="A618" s="43">
        <v>609</v>
      </c>
      <c r="B618" s="124"/>
      <c r="C618" s="112" t="s">
        <v>398</v>
      </c>
      <c r="D618" s="112"/>
      <c r="E618" s="116">
        <v>30</v>
      </c>
      <c r="F618" s="116" t="s">
        <v>95</v>
      </c>
      <c r="G618" s="114">
        <v>290</v>
      </c>
      <c r="H618" s="115">
        <f t="shared" si="29"/>
        <v>17400</v>
      </c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</row>
    <row r="619" spans="1:24" s="33" customFormat="1" ht="15" x14ac:dyDescent="0.25">
      <c r="A619" s="43">
        <v>610</v>
      </c>
      <c r="B619" s="124"/>
      <c r="C619" s="129" t="s">
        <v>270</v>
      </c>
      <c r="D619" s="129"/>
      <c r="E619" s="116">
        <v>20</v>
      </c>
      <c r="F619" s="116" t="s">
        <v>85</v>
      </c>
      <c r="G619" s="114">
        <v>21</v>
      </c>
      <c r="H619" s="115">
        <f t="shared" si="29"/>
        <v>840</v>
      </c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</row>
    <row r="620" spans="1:24" s="33" customFormat="1" ht="15" x14ac:dyDescent="0.25">
      <c r="A620" s="43">
        <v>611</v>
      </c>
      <c r="B620" s="124"/>
      <c r="C620" s="129" t="s">
        <v>271</v>
      </c>
      <c r="D620" s="129"/>
      <c r="E620" s="116">
        <v>52</v>
      </c>
      <c r="F620" s="116" t="s">
        <v>90</v>
      </c>
      <c r="G620" s="115">
        <v>76</v>
      </c>
      <c r="H620" s="115">
        <f t="shared" si="29"/>
        <v>7904</v>
      </c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</row>
    <row r="621" spans="1:24" s="33" customFormat="1" ht="15" x14ac:dyDescent="0.25">
      <c r="A621" s="43">
        <v>612</v>
      </c>
      <c r="B621" s="124"/>
      <c r="C621" s="129" t="s">
        <v>153</v>
      </c>
      <c r="D621" s="129"/>
      <c r="E621" s="116">
        <v>50</v>
      </c>
      <c r="F621" s="116" t="s">
        <v>90</v>
      </c>
      <c r="G621" s="114">
        <v>200</v>
      </c>
      <c r="H621" s="115">
        <f t="shared" si="29"/>
        <v>20000</v>
      </c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</row>
    <row r="622" spans="1:24" s="36" customFormat="1" ht="15" x14ac:dyDescent="0.25">
      <c r="A622" s="43">
        <v>613</v>
      </c>
      <c r="B622" s="107" t="s">
        <v>35</v>
      </c>
      <c r="C622" s="107" t="s">
        <v>213</v>
      </c>
      <c r="D622" s="108" t="s">
        <v>21</v>
      </c>
      <c r="E622" s="108"/>
      <c r="F622" s="108"/>
      <c r="G622" s="110"/>
      <c r="H622" s="110">
        <f>SUM(H623:H630)</f>
        <v>41990</v>
      </c>
      <c r="I622" s="108" t="s">
        <v>22</v>
      </c>
      <c r="J622" s="94"/>
      <c r="K622" s="94">
        <v>1</v>
      </c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46"/>
      <c r="W622" s="46"/>
      <c r="X622" s="46"/>
    </row>
    <row r="623" spans="1:24" s="33" customFormat="1" ht="15" x14ac:dyDescent="0.25">
      <c r="A623" s="43">
        <v>614</v>
      </c>
      <c r="B623" s="124"/>
      <c r="C623" s="122" t="s">
        <v>100</v>
      </c>
      <c r="D623" s="122"/>
      <c r="E623" s="118">
        <v>20</v>
      </c>
      <c r="F623" s="118" t="s">
        <v>90</v>
      </c>
      <c r="G623" s="115">
        <v>200</v>
      </c>
      <c r="H623" s="115">
        <f t="shared" ref="H623:H630" si="30">E623*G623</f>
        <v>4000</v>
      </c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</row>
    <row r="624" spans="1:24" s="33" customFormat="1" ht="15" x14ac:dyDescent="0.25">
      <c r="A624" s="43">
        <v>615</v>
      </c>
      <c r="B624" s="124"/>
      <c r="C624" s="122" t="s">
        <v>152</v>
      </c>
      <c r="D624" s="122"/>
      <c r="E624" s="118">
        <v>20</v>
      </c>
      <c r="F624" s="118" t="s">
        <v>90</v>
      </c>
      <c r="G624" s="121">
        <v>36.5</v>
      </c>
      <c r="H624" s="115">
        <f t="shared" si="30"/>
        <v>730</v>
      </c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</row>
    <row r="625" spans="1:24" s="33" customFormat="1" ht="15" x14ac:dyDescent="0.25">
      <c r="A625" s="43">
        <v>616</v>
      </c>
      <c r="B625" s="124"/>
      <c r="C625" s="112" t="s">
        <v>114</v>
      </c>
      <c r="D625" s="112"/>
      <c r="E625" s="118">
        <v>20</v>
      </c>
      <c r="F625" s="118" t="s">
        <v>90</v>
      </c>
      <c r="G625" s="115">
        <v>105</v>
      </c>
      <c r="H625" s="115">
        <f t="shared" si="30"/>
        <v>2100</v>
      </c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</row>
    <row r="626" spans="1:24" s="33" customFormat="1" ht="15" x14ac:dyDescent="0.25">
      <c r="A626" s="43">
        <v>617</v>
      </c>
      <c r="B626" s="124"/>
      <c r="C626" s="112" t="s">
        <v>380</v>
      </c>
      <c r="D626" s="112"/>
      <c r="E626" s="118">
        <v>20</v>
      </c>
      <c r="F626" s="118" t="s">
        <v>95</v>
      </c>
      <c r="G626" s="114">
        <v>650</v>
      </c>
      <c r="H626" s="115">
        <f t="shared" si="30"/>
        <v>13000</v>
      </c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</row>
    <row r="627" spans="1:24" s="33" customFormat="1" ht="15" x14ac:dyDescent="0.25">
      <c r="A627" s="43">
        <v>618</v>
      </c>
      <c r="B627" s="124"/>
      <c r="C627" s="112" t="s">
        <v>398</v>
      </c>
      <c r="D627" s="112"/>
      <c r="E627" s="118">
        <v>30</v>
      </c>
      <c r="F627" s="118" t="s">
        <v>95</v>
      </c>
      <c r="G627" s="114">
        <v>290</v>
      </c>
      <c r="H627" s="115">
        <f t="shared" si="30"/>
        <v>8700</v>
      </c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</row>
    <row r="628" spans="1:24" s="33" customFormat="1" ht="15" x14ac:dyDescent="0.25">
      <c r="A628" s="43">
        <v>619</v>
      </c>
      <c r="B628" s="124"/>
      <c r="C628" s="122" t="s">
        <v>270</v>
      </c>
      <c r="D628" s="122"/>
      <c r="E628" s="118">
        <v>20</v>
      </c>
      <c r="F628" s="118" t="s">
        <v>85</v>
      </c>
      <c r="G628" s="121">
        <v>21</v>
      </c>
      <c r="H628" s="115">
        <f t="shared" si="30"/>
        <v>420</v>
      </c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</row>
    <row r="629" spans="1:24" s="33" customFormat="1" ht="15" x14ac:dyDescent="0.25">
      <c r="A629" s="43">
        <v>620</v>
      </c>
      <c r="B629" s="124"/>
      <c r="C629" s="122" t="s">
        <v>271</v>
      </c>
      <c r="D629" s="122"/>
      <c r="E629" s="118">
        <v>40</v>
      </c>
      <c r="F629" s="118" t="s">
        <v>90</v>
      </c>
      <c r="G629" s="121">
        <v>76</v>
      </c>
      <c r="H629" s="115">
        <f t="shared" si="30"/>
        <v>3040</v>
      </c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</row>
    <row r="630" spans="1:24" s="33" customFormat="1" ht="15" x14ac:dyDescent="0.25">
      <c r="A630" s="43">
        <v>621</v>
      </c>
      <c r="B630" s="124"/>
      <c r="C630" s="122" t="s">
        <v>153</v>
      </c>
      <c r="D630" s="122"/>
      <c r="E630" s="118">
        <v>50</v>
      </c>
      <c r="F630" s="118" t="s">
        <v>90</v>
      </c>
      <c r="G630" s="114">
        <v>200</v>
      </c>
      <c r="H630" s="115">
        <f t="shared" si="30"/>
        <v>10000</v>
      </c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</row>
    <row r="631" spans="1:24" s="36" customFormat="1" ht="15" x14ac:dyDescent="0.25">
      <c r="A631" s="43">
        <v>622</v>
      </c>
      <c r="B631" s="107" t="s">
        <v>35</v>
      </c>
      <c r="C631" s="107" t="s">
        <v>216</v>
      </c>
      <c r="D631" s="108" t="s">
        <v>21</v>
      </c>
      <c r="E631" s="108"/>
      <c r="F631" s="108"/>
      <c r="G631" s="109"/>
      <c r="H631" s="110">
        <f>SUM(H632)</f>
        <v>80720</v>
      </c>
      <c r="I631" s="108" t="s">
        <v>22</v>
      </c>
      <c r="J631" s="94"/>
      <c r="K631" s="94"/>
      <c r="L631" s="94"/>
      <c r="M631" s="94"/>
      <c r="N631" s="94">
        <v>1</v>
      </c>
      <c r="O631" s="94"/>
      <c r="P631" s="94"/>
      <c r="Q631" s="94"/>
      <c r="R631" s="94"/>
      <c r="S631" s="94"/>
      <c r="T631" s="94"/>
      <c r="U631" s="94"/>
      <c r="V631" s="46"/>
      <c r="W631" s="46"/>
      <c r="X631" s="46"/>
    </row>
    <row r="632" spans="1:24" s="33" customFormat="1" ht="15" x14ac:dyDescent="0.25">
      <c r="A632" s="43">
        <v>623</v>
      </c>
      <c r="B632" s="124"/>
      <c r="C632" s="123" t="s">
        <v>154</v>
      </c>
      <c r="D632" s="127"/>
      <c r="E632" s="146">
        <v>1</v>
      </c>
      <c r="F632" s="127" t="s">
        <v>141</v>
      </c>
      <c r="G632" s="145">
        <v>80720</v>
      </c>
      <c r="H632" s="145">
        <v>80720</v>
      </c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</row>
    <row r="633" spans="1:24" s="36" customFormat="1" ht="15" x14ac:dyDescent="0.25">
      <c r="A633" s="43">
        <v>624</v>
      </c>
      <c r="B633" s="107" t="s">
        <v>35</v>
      </c>
      <c r="C633" s="107" t="s">
        <v>217</v>
      </c>
      <c r="D633" s="108" t="s">
        <v>21</v>
      </c>
      <c r="E633" s="108"/>
      <c r="F633" s="108"/>
      <c r="G633" s="109"/>
      <c r="H633" s="110">
        <f>SUM(H634:H639)</f>
        <v>99600</v>
      </c>
      <c r="I633" s="108" t="s">
        <v>22</v>
      </c>
      <c r="J633" s="94"/>
      <c r="K633" s="94">
        <v>1</v>
      </c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46"/>
      <c r="W633" s="46"/>
      <c r="X633" s="46"/>
    </row>
    <row r="634" spans="1:24" s="33" customFormat="1" ht="15" x14ac:dyDescent="0.25">
      <c r="A634" s="43">
        <v>625</v>
      </c>
      <c r="B634" s="124"/>
      <c r="C634" s="123" t="s">
        <v>452</v>
      </c>
      <c r="D634" s="127"/>
      <c r="E634" s="146">
        <v>2</v>
      </c>
      <c r="F634" s="127" t="s">
        <v>85</v>
      </c>
      <c r="G634" s="145">
        <v>2500</v>
      </c>
      <c r="H634" s="145">
        <f>E634*G634</f>
        <v>5000</v>
      </c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</row>
    <row r="635" spans="1:24" s="33" customFormat="1" ht="15" x14ac:dyDescent="0.25">
      <c r="A635" s="43">
        <v>626</v>
      </c>
      <c r="B635" s="124"/>
      <c r="C635" s="123" t="s">
        <v>451</v>
      </c>
      <c r="D635" s="127"/>
      <c r="E635" s="146">
        <v>5</v>
      </c>
      <c r="F635" s="127" t="s">
        <v>85</v>
      </c>
      <c r="G635" s="145">
        <v>15000</v>
      </c>
      <c r="H635" s="145">
        <f t="shared" ref="H635:H639" si="31">E635*G635</f>
        <v>75000</v>
      </c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</row>
    <row r="636" spans="1:24" s="33" customFormat="1" ht="15" x14ac:dyDescent="0.25">
      <c r="A636" s="43">
        <v>627</v>
      </c>
      <c r="B636" s="124"/>
      <c r="C636" s="123" t="s">
        <v>147</v>
      </c>
      <c r="D636" s="127"/>
      <c r="E636" s="146">
        <v>12</v>
      </c>
      <c r="F636" s="127" t="s">
        <v>85</v>
      </c>
      <c r="G636" s="145">
        <v>1000</v>
      </c>
      <c r="H636" s="145">
        <f t="shared" si="31"/>
        <v>12000</v>
      </c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</row>
    <row r="637" spans="1:24" s="33" customFormat="1" ht="15" x14ac:dyDescent="0.25">
      <c r="A637" s="43">
        <v>628</v>
      </c>
      <c r="B637" s="124"/>
      <c r="C637" s="123" t="s">
        <v>380</v>
      </c>
      <c r="D637" s="127"/>
      <c r="E637" s="146">
        <v>8</v>
      </c>
      <c r="F637" s="127" t="s">
        <v>85</v>
      </c>
      <c r="G637" s="145">
        <v>650</v>
      </c>
      <c r="H637" s="145">
        <f t="shared" si="31"/>
        <v>5200</v>
      </c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</row>
    <row r="638" spans="1:24" s="33" customFormat="1" ht="15" x14ac:dyDescent="0.25">
      <c r="A638" s="43">
        <v>629</v>
      </c>
      <c r="B638" s="124"/>
      <c r="C638" s="123" t="s">
        <v>453</v>
      </c>
      <c r="D638" s="127"/>
      <c r="E638" s="146">
        <v>8</v>
      </c>
      <c r="F638" s="127" t="s">
        <v>95</v>
      </c>
      <c r="G638" s="145">
        <v>290</v>
      </c>
      <c r="H638" s="145">
        <f t="shared" si="31"/>
        <v>2320</v>
      </c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</row>
    <row r="639" spans="1:24" s="33" customFormat="1" ht="15" x14ac:dyDescent="0.25">
      <c r="A639" s="43">
        <v>630</v>
      </c>
      <c r="B639" s="124"/>
      <c r="C639" s="123" t="s">
        <v>118</v>
      </c>
      <c r="D639" s="127"/>
      <c r="E639" s="146">
        <v>1</v>
      </c>
      <c r="F639" s="127" t="s">
        <v>90</v>
      </c>
      <c r="G639" s="145">
        <v>80</v>
      </c>
      <c r="H639" s="145">
        <f t="shared" si="31"/>
        <v>80</v>
      </c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</row>
    <row r="640" spans="1:24" s="36" customFormat="1" ht="15" x14ac:dyDescent="0.25">
      <c r="A640" s="43">
        <v>631</v>
      </c>
      <c r="B640" s="107" t="s">
        <v>35</v>
      </c>
      <c r="C640" s="107" t="s">
        <v>218</v>
      </c>
      <c r="D640" s="108" t="s">
        <v>21</v>
      </c>
      <c r="E640" s="108"/>
      <c r="F640" s="108"/>
      <c r="G640" s="109"/>
      <c r="H640" s="110">
        <f>SUM(H641:H643)</f>
        <v>125000</v>
      </c>
      <c r="I640" s="108" t="s">
        <v>22</v>
      </c>
      <c r="J640" s="94"/>
      <c r="K640" s="94"/>
      <c r="L640" s="94"/>
      <c r="M640" s="94"/>
      <c r="N640" s="94"/>
      <c r="O640" s="94"/>
      <c r="P640" s="94"/>
      <c r="Q640" s="94">
        <v>1</v>
      </c>
      <c r="R640" s="94"/>
      <c r="S640" s="94"/>
      <c r="T640" s="94"/>
      <c r="U640" s="94"/>
      <c r="V640" s="46"/>
      <c r="W640" s="46"/>
      <c r="X640" s="46"/>
    </row>
    <row r="641" spans="1:24" s="33" customFormat="1" ht="15" x14ac:dyDescent="0.25">
      <c r="A641" s="43">
        <v>632</v>
      </c>
      <c r="B641" s="124"/>
      <c r="C641" s="123" t="s">
        <v>154</v>
      </c>
      <c r="D641" s="127"/>
      <c r="E641" s="146">
        <v>1</v>
      </c>
      <c r="F641" s="127" t="s">
        <v>141</v>
      </c>
      <c r="G641" s="145">
        <v>100000</v>
      </c>
      <c r="H641" s="145">
        <v>100000</v>
      </c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</row>
    <row r="642" spans="1:24" s="33" customFormat="1" ht="15" x14ac:dyDescent="0.25">
      <c r="A642" s="43">
        <v>633</v>
      </c>
      <c r="B642" s="124"/>
      <c r="C642" s="123" t="s">
        <v>155</v>
      </c>
      <c r="D642" s="127"/>
      <c r="E642" s="146">
        <v>25</v>
      </c>
      <c r="F642" s="127" t="s">
        <v>85</v>
      </c>
      <c r="G642" s="145">
        <v>200</v>
      </c>
      <c r="H642" s="145">
        <v>5000</v>
      </c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</row>
    <row r="643" spans="1:24" s="33" customFormat="1" ht="15" x14ac:dyDescent="0.25">
      <c r="A643" s="43">
        <v>634</v>
      </c>
      <c r="B643" s="124"/>
      <c r="C643" s="123" t="s">
        <v>149</v>
      </c>
      <c r="D643" s="127"/>
      <c r="E643" s="146">
        <v>20</v>
      </c>
      <c r="F643" s="127" t="s">
        <v>85</v>
      </c>
      <c r="G643" s="145">
        <v>1000</v>
      </c>
      <c r="H643" s="145">
        <v>20000</v>
      </c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</row>
    <row r="644" spans="1:24" s="36" customFormat="1" ht="15" x14ac:dyDescent="0.25">
      <c r="A644" s="43">
        <v>635</v>
      </c>
      <c r="B644" s="107" t="s">
        <v>35</v>
      </c>
      <c r="C644" s="107" t="s">
        <v>219</v>
      </c>
      <c r="D644" s="108" t="s">
        <v>21</v>
      </c>
      <c r="E644" s="108"/>
      <c r="F644" s="108"/>
      <c r="G644" s="109"/>
      <c r="H644" s="110">
        <f>SUM(H645:H650)</f>
        <v>99600</v>
      </c>
      <c r="I644" s="108" t="s">
        <v>22</v>
      </c>
      <c r="J644" s="94"/>
      <c r="K644" s="94">
        <v>1</v>
      </c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55"/>
      <c r="W644" s="46"/>
      <c r="X644" s="46"/>
    </row>
    <row r="645" spans="1:24" s="33" customFormat="1" ht="15" x14ac:dyDescent="0.25">
      <c r="A645" s="43">
        <v>636</v>
      </c>
      <c r="B645" s="124"/>
      <c r="C645" s="123" t="s">
        <v>452</v>
      </c>
      <c r="D645" s="127"/>
      <c r="E645" s="146">
        <v>2</v>
      </c>
      <c r="F645" s="127" t="s">
        <v>85</v>
      </c>
      <c r="G645" s="145">
        <v>2500</v>
      </c>
      <c r="H645" s="145">
        <f>E645*G645</f>
        <v>5000</v>
      </c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</row>
    <row r="646" spans="1:24" s="33" customFormat="1" ht="15" x14ac:dyDescent="0.25">
      <c r="A646" s="43">
        <v>637</v>
      </c>
      <c r="B646" s="124"/>
      <c r="C646" s="123" t="s">
        <v>451</v>
      </c>
      <c r="D646" s="127"/>
      <c r="E646" s="146">
        <v>5</v>
      </c>
      <c r="F646" s="127" t="s">
        <v>85</v>
      </c>
      <c r="G646" s="145">
        <v>15000</v>
      </c>
      <c r="H646" s="145">
        <f t="shared" ref="H646:H650" si="32">E646*G646</f>
        <v>75000</v>
      </c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</row>
    <row r="647" spans="1:24" s="33" customFormat="1" ht="15" x14ac:dyDescent="0.25">
      <c r="A647" s="43">
        <v>638</v>
      </c>
      <c r="B647" s="124"/>
      <c r="C647" s="123" t="s">
        <v>147</v>
      </c>
      <c r="D647" s="127"/>
      <c r="E647" s="146">
        <v>12</v>
      </c>
      <c r="F647" s="127" t="s">
        <v>85</v>
      </c>
      <c r="G647" s="145">
        <v>1000</v>
      </c>
      <c r="H647" s="145">
        <f t="shared" si="32"/>
        <v>12000</v>
      </c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</row>
    <row r="648" spans="1:24" s="33" customFormat="1" ht="15" x14ac:dyDescent="0.25">
      <c r="A648" s="43">
        <v>639</v>
      </c>
      <c r="B648" s="124"/>
      <c r="C648" s="123" t="s">
        <v>380</v>
      </c>
      <c r="D648" s="127"/>
      <c r="E648" s="146">
        <v>8</v>
      </c>
      <c r="F648" s="127" t="s">
        <v>85</v>
      </c>
      <c r="G648" s="145">
        <v>650</v>
      </c>
      <c r="H648" s="145">
        <f t="shared" si="32"/>
        <v>5200</v>
      </c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</row>
    <row r="649" spans="1:24" s="33" customFormat="1" ht="15" x14ac:dyDescent="0.25">
      <c r="A649" s="43">
        <v>640</v>
      </c>
      <c r="B649" s="124"/>
      <c r="C649" s="123" t="s">
        <v>453</v>
      </c>
      <c r="D649" s="127"/>
      <c r="E649" s="146">
        <v>8</v>
      </c>
      <c r="F649" s="127" t="s">
        <v>95</v>
      </c>
      <c r="G649" s="145">
        <v>290</v>
      </c>
      <c r="H649" s="145">
        <f t="shared" si="32"/>
        <v>2320</v>
      </c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</row>
    <row r="650" spans="1:24" s="33" customFormat="1" ht="15" x14ac:dyDescent="0.25">
      <c r="A650" s="43">
        <v>641</v>
      </c>
      <c r="B650" s="124"/>
      <c r="C650" s="123" t="s">
        <v>118</v>
      </c>
      <c r="D650" s="127"/>
      <c r="E650" s="146">
        <v>1</v>
      </c>
      <c r="F650" s="127" t="s">
        <v>90</v>
      </c>
      <c r="G650" s="145">
        <v>80</v>
      </c>
      <c r="H650" s="145">
        <f t="shared" si="32"/>
        <v>80</v>
      </c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</row>
    <row r="651" spans="1:24" s="36" customFormat="1" ht="15" x14ac:dyDescent="0.25">
      <c r="A651" s="43">
        <v>642</v>
      </c>
      <c r="B651" s="107" t="s">
        <v>35</v>
      </c>
      <c r="C651" s="107" t="s">
        <v>220</v>
      </c>
      <c r="D651" s="108" t="s">
        <v>21</v>
      </c>
      <c r="E651" s="108"/>
      <c r="F651" s="108"/>
      <c r="G651" s="109"/>
      <c r="H651" s="110">
        <f>SUM(H652:H657)</f>
        <v>99600</v>
      </c>
      <c r="I651" s="108" t="s">
        <v>22</v>
      </c>
      <c r="J651" s="94"/>
      <c r="K651" s="94"/>
      <c r="L651" s="94"/>
      <c r="M651" s="94"/>
      <c r="N651" s="94"/>
      <c r="O651" s="94"/>
      <c r="P651" s="94"/>
      <c r="Q651" s="94">
        <v>1</v>
      </c>
      <c r="R651" s="94"/>
      <c r="S651" s="94"/>
      <c r="T651" s="94"/>
      <c r="U651" s="94"/>
      <c r="V651" s="55"/>
      <c r="W651" s="46"/>
      <c r="X651" s="46"/>
    </row>
    <row r="652" spans="1:24" s="33" customFormat="1" ht="15" x14ac:dyDescent="0.25">
      <c r="A652" s="43">
        <v>643</v>
      </c>
      <c r="B652" s="124"/>
      <c r="C652" s="123" t="s">
        <v>452</v>
      </c>
      <c r="D652" s="127"/>
      <c r="E652" s="146">
        <v>2</v>
      </c>
      <c r="F652" s="127" t="s">
        <v>85</v>
      </c>
      <c r="G652" s="145">
        <v>2500</v>
      </c>
      <c r="H652" s="145">
        <f>E652*G652</f>
        <v>5000</v>
      </c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</row>
    <row r="653" spans="1:24" s="33" customFormat="1" ht="15" x14ac:dyDescent="0.25">
      <c r="A653" s="43">
        <v>644</v>
      </c>
      <c r="B653" s="124"/>
      <c r="C653" s="123" t="s">
        <v>451</v>
      </c>
      <c r="D653" s="127"/>
      <c r="E653" s="146">
        <v>5</v>
      </c>
      <c r="F653" s="127" t="s">
        <v>85</v>
      </c>
      <c r="G653" s="145">
        <v>15000</v>
      </c>
      <c r="H653" s="145">
        <f t="shared" ref="H653:H657" si="33">E653*G653</f>
        <v>75000</v>
      </c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</row>
    <row r="654" spans="1:24" s="33" customFormat="1" ht="15" x14ac:dyDescent="0.25">
      <c r="A654" s="43">
        <v>645</v>
      </c>
      <c r="B654" s="124"/>
      <c r="C654" s="123" t="s">
        <v>147</v>
      </c>
      <c r="D654" s="127"/>
      <c r="E654" s="146">
        <v>12</v>
      </c>
      <c r="F654" s="127" t="s">
        <v>85</v>
      </c>
      <c r="G654" s="145">
        <v>1000</v>
      </c>
      <c r="H654" s="145">
        <f t="shared" si="33"/>
        <v>12000</v>
      </c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</row>
    <row r="655" spans="1:24" s="33" customFormat="1" ht="15" x14ac:dyDescent="0.25">
      <c r="A655" s="43">
        <v>646</v>
      </c>
      <c r="B655" s="124"/>
      <c r="C655" s="123" t="s">
        <v>380</v>
      </c>
      <c r="D655" s="127"/>
      <c r="E655" s="146">
        <v>8</v>
      </c>
      <c r="F655" s="127" t="s">
        <v>85</v>
      </c>
      <c r="G655" s="145">
        <v>650</v>
      </c>
      <c r="H655" s="145">
        <f t="shared" si="33"/>
        <v>5200</v>
      </c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</row>
    <row r="656" spans="1:24" s="33" customFormat="1" ht="15" x14ac:dyDescent="0.25">
      <c r="A656" s="43">
        <v>647</v>
      </c>
      <c r="B656" s="124"/>
      <c r="C656" s="123" t="s">
        <v>453</v>
      </c>
      <c r="D656" s="127"/>
      <c r="E656" s="146">
        <v>8</v>
      </c>
      <c r="F656" s="127" t="s">
        <v>95</v>
      </c>
      <c r="G656" s="145">
        <v>290</v>
      </c>
      <c r="H656" s="145">
        <f t="shared" si="33"/>
        <v>2320</v>
      </c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</row>
    <row r="657" spans="1:25" s="33" customFormat="1" ht="15" x14ac:dyDescent="0.25">
      <c r="A657" s="43">
        <v>648</v>
      </c>
      <c r="B657" s="124"/>
      <c r="C657" s="123" t="s">
        <v>118</v>
      </c>
      <c r="D657" s="127"/>
      <c r="E657" s="146">
        <v>1</v>
      </c>
      <c r="F657" s="127" t="s">
        <v>90</v>
      </c>
      <c r="G657" s="145">
        <v>80</v>
      </c>
      <c r="H657" s="145">
        <f t="shared" si="33"/>
        <v>80</v>
      </c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</row>
    <row r="658" spans="1:25" s="36" customFormat="1" ht="15" x14ac:dyDescent="0.25">
      <c r="A658" s="43">
        <v>649</v>
      </c>
      <c r="B658" s="107" t="s">
        <v>35</v>
      </c>
      <c r="C658" s="107" t="s">
        <v>221</v>
      </c>
      <c r="D658" s="108" t="s">
        <v>21</v>
      </c>
      <c r="E658" s="108"/>
      <c r="F658" s="108"/>
      <c r="G658" s="109"/>
      <c r="H658" s="110">
        <f>SUM(H659:H671)</f>
        <v>628000</v>
      </c>
      <c r="I658" s="108" t="s">
        <v>22</v>
      </c>
      <c r="J658" s="94"/>
      <c r="K658" s="94">
        <v>1</v>
      </c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33"/>
      <c r="W658" s="33"/>
      <c r="X658" s="33"/>
      <c r="Y658" s="33"/>
    </row>
    <row r="659" spans="1:25" s="33" customFormat="1" ht="15" x14ac:dyDescent="0.25">
      <c r="A659" s="43">
        <v>650</v>
      </c>
      <c r="B659" s="124"/>
      <c r="C659" s="123" t="s">
        <v>142</v>
      </c>
      <c r="D659" s="127"/>
      <c r="E659" s="116">
        <v>45</v>
      </c>
      <c r="F659" s="116" t="s">
        <v>85</v>
      </c>
      <c r="G659" s="115">
        <v>2500</v>
      </c>
      <c r="H659" s="137">
        <v>112500</v>
      </c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</row>
    <row r="660" spans="1:25" s="33" customFormat="1" ht="15" x14ac:dyDescent="0.25">
      <c r="A660" s="43">
        <v>651</v>
      </c>
      <c r="B660" s="125"/>
      <c r="C660" s="123" t="s">
        <v>143</v>
      </c>
      <c r="D660" s="126"/>
      <c r="E660" s="116">
        <v>45</v>
      </c>
      <c r="F660" s="116" t="s">
        <v>85</v>
      </c>
      <c r="G660" s="115">
        <v>2000</v>
      </c>
      <c r="H660" s="137">
        <v>90000</v>
      </c>
      <c r="I660" s="126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</row>
    <row r="661" spans="1:25" s="33" customFormat="1" ht="15" x14ac:dyDescent="0.25">
      <c r="A661" s="43">
        <v>652</v>
      </c>
      <c r="B661" s="124"/>
      <c r="C661" s="123" t="s">
        <v>144</v>
      </c>
      <c r="D661" s="127"/>
      <c r="E661" s="116">
        <v>45</v>
      </c>
      <c r="F661" s="116" t="s">
        <v>85</v>
      </c>
      <c r="G661" s="115">
        <v>2000</v>
      </c>
      <c r="H661" s="137">
        <v>90000</v>
      </c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</row>
    <row r="662" spans="1:25" s="33" customFormat="1" ht="15" x14ac:dyDescent="0.25">
      <c r="A662" s="43">
        <v>653</v>
      </c>
      <c r="B662" s="124"/>
      <c r="C662" s="123" t="s">
        <v>145</v>
      </c>
      <c r="D662" s="127"/>
      <c r="E662" s="116">
        <v>45</v>
      </c>
      <c r="F662" s="116" t="s">
        <v>95</v>
      </c>
      <c r="G662" s="115">
        <v>2000</v>
      </c>
      <c r="H662" s="137">
        <v>90000</v>
      </c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</row>
    <row r="663" spans="1:25" s="33" customFormat="1" ht="15" x14ac:dyDescent="0.25">
      <c r="A663" s="43">
        <v>654</v>
      </c>
      <c r="B663" s="124"/>
      <c r="C663" s="123" t="s">
        <v>146</v>
      </c>
      <c r="D663" s="127"/>
      <c r="E663" s="116">
        <v>45</v>
      </c>
      <c r="F663" s="116" t="s">
        <v>85</v>
      </c>
      <c r="G663" s="115">
        <v>2000</v>
      </c>
      <c r="H663" s="137">
        <v>90000</v>
      </c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46"/>
      <c r="W663" s="55"/>
      <c r="X663" s="55"/>
      <c r="Y663" s="36"/>
    </row>
    <row r="664" spans="1:25" s="33" customFormat="1" ht="15" x14ac:dyDescent="0.25">
      <c r="A664" s="43">
        <v>655</v>
      </c>
      <c r="B664" s="124"/>
      <c r="C664" s="123" t="s">
        <v>147</v>
      </c>
      <c r="D664" s="127"/>
      <c r="E664" s="116">
        <v>80</v>
      </c>
      <c r="F664" s="116" t="s">
        <v>85</v>
      </c>
      <c r="G664" s="115">
        <v>1000</v>
      </c>
      <c r="H664" s="137">
        <v>80000</v>
      </c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</row>
    <row r="665" spans="1:25" s="33" customFormat="1" ht="15" x14ac:dyDescent="0.25">
      <c r="A665" s="43">
        <v>656</v>
      </c>
      <c r="B665" s="124"/>
      <c r="C665" s="123" t="s">
        <v>148</v>
      </c>
      <c r="D665" s="127"/>
      <c r="E665" s="116">
        <v>150</v>
      </c>
      <c r="F665" s="116" t="s">
        <v>85</v>
      </c>
      <c r="G665" s="115">
        <v>200</v>
      </c>
      <c r="H665" s="137">
        <v>30000</v>
      </c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46"/>
      <c r="W665" s="46"/>
      <c r="X665" s="46"/>
      <c r="Y665" s="36"/>
    </row>
    <row r="666" spans="1:25" s="33" customFormat="1" ht="15" x14ac:dyDescent="0.25">
      <c r="A666" s="43">
        <v>657</v>
      </c>
      <c r="B666" s="124"/>
      <c r="C666" s="112" t="s">
        <v>398</v>
      </c>
      <c r="D666" s="127"/>
      <c r="E666" s="116">
        <v>24</v>
      </c>
      <c r="F666" s="116" t="s">
        <v>95</v>
      </c>
      <c r="G666" s="115">
        <v>290</v>
      </c>
      <c r="H666" s="137">
        <v>6960</v>
      </c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</row>
    <row r="667" spans="1:25" s="33" customFormat="1" ht="15" x14ac:dyDescent="0.25">
      <c r="A667" s="43">
        <v>658</v>
      </c>
      <c r="B667" s="124"/>
      <c r="C667" s="123" t="s">
        <v>105</v>
      </c>
      <c r="D667" s="127"/>
      <c r="E667" s="116">
        <v>24</v>
      </c>
      <c r="F667" s="116" t="s">
        <v>95</v>
      </c>
      <c r="G667" s="115">
        <v>371</v>
      </c>
      <c r="H667" s="137">
        <v>8904</v>
      </c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</row>
    <row r="668" spans="1:25" s="33" customFormat="1" ht="15" x14ac:dyDescent="0.25">
      <c r="A668" s="43">
        <v>659</v>
      </c>
      <c r="B668" s="124"/>
      <c r="C668" s="123" t="s">
        <v>151</v>
      </c>
      <c r="D668" s="127"/>
      <c r="E668" s="116">
        <v>24</v>
      </c>
      <c r="F668" s="116" t="s">
        <v>95</v>
      </c>
      <c r="G668" s="115">
        <v>371</v>
      </c>
      <c r="H668" s="137">
        <v>8904</v>
      </c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</row>
    <row r="669" spans="1:25" s="33" customFormat="1" ht="15" x14ac:dyDescent="0.25">
      <c r="A669" s="43">
        <v>660</v>
      </c>
      <c r="B669" s="124"/>
      <c r="C669" s="123" t="s">
        <v>117</v>
      </c>
      <c r="D669" s="127"/>
      <c r="E669" s="116">
        <v>12</v>
      </c>
      <c r="F669" s="116" t="s">
        <v>85</v>
      </c>
      <c r="G669" s="115">
        <v>468</v>
      </c>
      <c r="H669" s="137">
        <v>5616</v>
      </c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</row>
    <row r="670" spans="1:25" s="33" customFormat="1" ht="15" x14ac:dyDescent="0.25">
      <c r="A670" s="43">
        <v>661</v>
      </c>
      <c r="B670" s="124"/>
      <c r="C670" s="123" t="s">
        <v>182</v>
      </c>
      <c r="D670" s="127"/>
      <c r="E670" s="116">
        <v>40</v>
      </c>
      <c r="F670" s="116" t="s">
        <v>85</v>
      </c>
      <c r="G670" s="115">
        <v>299.89999999999998</v>
      </c>
      <c r="H670" s="137">
        <v>11996</v>
      </c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</row>
    <row r="671" spans="1:25" s="33" customFormat="1" ht="15" x14ac:dyDescent="0.25">
      <c r="A671" s="43">
        <v>662</v>
      </c>
      <c r="B671" s="124"/>
      <c r="C671" s="123" t="s">
        <v>272</v>
      </c>
      <c r="D671" s="127"/>
      <c r="E671" s="116">
        <v>6</v>
      </c>
      <c r="F671" s="116" t="s">
        <v>108</v>
      </c>
      <c r="G671" s="115">
        <v>520</v>
      </c>
      <c r="H671" s="137">
        <v>3120</v>
      </c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</row>
    <row r="672" spans="1:25" s="36" customFormat="1" ht="15" x14ac:dyDescent="0.25">
      <c r="A672" s="43">
        <v>663</v>
      </c>
      <c r="B672" s="107" t="s">
        <v>35</v>
      </c>
      <c r="C672" s="107" t="s">
        <v>222</v>
      </c>
      <c r="D672" s="108" t="s">
        <v>21</v>
      </c>
      <c r="E672" s="108"/>
      <c r="F672" s="108"/>
      <c r="G672" s="109"/>
      <c r="H672" s="110">
        <f>SUM(H673)</f>
        <v>37300</v>
      </c>
      <c r="I672" s="108" t="s">
        <v>22</v>
      </c>
      <c r="J672" s="94"/>
      <c r="K672" s="94"/>
      <c r="L672" s="94"/>
      <c r="M672" s="94"/>
      <c r="N672" s="94"/>
      <c r="O672" s="94"/>
      <c r="P672" s="94"/>
      <c r="Q672" s="94"/>
      <c r="R672" s="94"/>
      <c r="S672" s="94">
        <v>1</v>
      </c>
      <c r="T672" s="94"/>
      <c r="U672" s="94"/>
      <c r="V672" s="33"/>
      <c r="W672" s="33"/>
      <c r="X672" s="33"/>
      <c r="Y672" s="33"/>
    </row>
    <row r="673" spans="1:25" s="33" customFormat="1" ht="15" x14ac:dyDescent="0.25">
      <c r="A673" s="43">
        <v>664</v>
      </c>
      <c r="B673" s="124"/>
      <c r="C673" s="123" t="s">
        <v>145</v>
      </c>
      <c r="D673" s="127"/>
      <c r="E673" s="146">
        <v>25</v>
      </c>
      <c r="F673" s="127" t="s">
        <v>85</v>
      </c>
      <c r="G673" s="145">
        <v>1492</v>
      </c>
      <c r="H673" s="145">
        <v>37300</v>
      </c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</row>
    <row r="674" spans="1:25" s="36" customFormat="1" ht="15" x14ac:dyDescent="0.25">
      <c r="A674" s="43">
        <v>665</v>
      </c>
      <c r="B674" s="107" t="s">
        <v>35</v>
      </c>
      <c r="C674" s="107" t="s">
        <v>32</v>
      </c>
      <c r="D674" s="108" t="s">
        <v>21</v>
      </c>
      <c r="E674" s="108"/>
      <c r="F674" s="108"/>
      <c r="G674" s="109"/>
      <c r="H674" s="110">
        <f>SUM(H675:H683)</f>
        <v>42840</v>
      </c>
      <c r="I674" s="108" t="s">
        <v>22</v>
      </c>
      <c r="J674" s="94">
        <v>1</v>
      </c>
      <c r="K674" s="94">
        <v>1</v>
      </c>
      <c r="L674" s="94">
        <v>1</v>
      </c>
      <c r="M674" s="94">
        <v>1</v>
      </c>
      <c r="N674" s="94">
        <v>1</v>
      </c>
      <c r="O674" s="94">
        <v>1</v>
      </c>
      <c r="P674" s="94">
        <v>1</v>
      </c>
      <c r="Q674" s="94">
        <v>1</v>
      </c>
      <c r="R674" s="94">
        <v>1</v>
      </c>
      <c r="S674" s="94">
        <v>1</v>
      </c>
      <c r="T674" s="94">
        <v>1</v>
      </c>
      <c r="U674" s="94">
        <v>1</v>
      </c>
      <c r="V674" s="33"/>
      <c r="W674" s="33"/>
      <c r="X674" s="33"/>
      <c r="Y674" s="33"/>
    </row>
    <row r="675" spans="1:25" s="33" customFormat="1" ht="15" x14ac:dyDescent="0.25">
      <c r="A675" s="43">
        <v>666</v>
      </c>
      <c r="B675" s="124"/>
      <c r="C675" s="112" t="s">
        <v>398</v>
      </c>
      <c r="D675" s="112"/>
      <c r="E675" s="113">
        <v>4</v>
      </c>
      <c r="F675" s="113" t="s">
        <v>85</v>
      </c>
      <c r="G675" s="114">
        <v>290</v>
      </c>
      <c r="H675" s="115">
        <f>E675*G675*12</f>
        <v>13920</v>
      </c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46"/>
      <c r="W675" s="46"/>
      <c r="X675" s="46"/>
      <c r="Y675" s="46"/>
    </row>
    <row r="676" spans="1:25" s="33" customFormat="1" ht="15" x14ac:dyDescent="0.25">
      <c r="A676" s="43">
        <v>667</v>
      </c>
      <c r="B676" s="124"/>
      <c r="C676" s="112" t="s">
        <v>114</v>
      </c>
      <c r="D676" s="112"/>
      <c r="E676" s="113">
        <v>2</v>
      </c>
      <c r="F676" s="113" t="s">
        <v>90</v>
      </c>
      <c r="G676" s="115">
        <v>105</v>
      </c>
      <c r="H676" s="115">
        <f t="shared" ref="H676:H683" si="34">E676*G676*12</f>
        <v>2520</v>
      </c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</row>
    <row r="677" spans="1:25" s="33" customFormat="1" ht="15" x14ac:dyDescent="0.25">
      <c r="A677" s="43">
        <v>668</v>
      </c>
      <c r="B677" s="124"/>
      <c r="C677" s="129" t="s">
        <v>100</v>
      </c>
      <c r="D677" s="129"/>
      <c r="E677" s="113">
        <v>1</v>
      </c>
      <c r="F677" s="113" t="s">
        <v>90</v>
      </c>
      <c r="G677" s="115">
        <v>200</v>
      </c>
      <c r="H677" s="115">
        <f t="shared" si="34"/>
        <v>2400</v>
      </c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</row>
    <row r="678" spans="1:25" s="33" customFormat="1" ht="15" x14ac:dyDescent="0.25">
      <c r="A678" s="43">
        <v>669</v>
      </c>
      <c r="B678" s="124"/>
      <c r="C678" s="122" t="s">
        <v>241</v>
      </c>
      <c r="D678" s="122"/>
      <c r="E678" s="113">
        <v>1</v>
      </c>
      <c r="F678" s="113" t="s">
        <v>90</v>
      </c>
      <c r="G678" s="121">
        <v>150</v>
      </c>
      <c r="H678" s="115">
        <f t="shared" si="34"/>
        <v>1800</v>
      </c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</row>
    <row r="679" spans="1:25" s="33" customFormat="1" ht="15" x14ac:dyDescent="0.25">
      <c r="A679" s="43">
        <v>670</v>
      </c>
      <c r="B679" s="125"/>
      <c r="C679" s="112" t="s">
        <v>96</v>
      </c>
      <c r="D679" s="112"/>
      <c r="E679" s="113">
        <v>2</v>
      </c>
      <c r="F679" s="113" t="s">
        <v>90</v>
      </c>
      <c r="G679" s="115">
        <v>150</v>
      </c>
      <c r="H679" s="115">
        <f t="shared" si="34"/>
        <v>3600</v>
      </c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</row>
    <row r="680" spans="1:25" s="33" customFormat="1" ht="15" x14ac:dyDescent="0.25">
      <c r="A680" s="43">
        <v>671</v>
      </c>
      <c r="B680" s="124"/>
      <c r="C680" s="112" t="s">
        <v>400</v>
      </c>
      <c r="D680" s="112"/>
      <c r="E680" s="113">
        <v>2</v>
      </c>
      <c r="F680" s="113" t="s">
        <v>90</v>
      </c>
      <c r="G680" s="114">
        <v>120</v>
      </c>
      <c r="H680" s="115">
        <f t="shared" si="34"/>
        <v>2880</v>
      </c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</row>
    <row r="681" spans="1:25" s="33" customFormat="1" ht="15" x14ac:dyDescent="0.25">
      <c r="A681" s="43">
        <v>672</v>
      </c>
      <c r="B681" s="124"/>
      <c r="C681" s="112" t="s">
        <v>117</v>
      </c>
      <c r="D681" s="112"/>
      <c r="E681" s="113">
        <v>2</v>
      </c>
      <c r="F681" s="118" t="s">
        <v>229</v>
      </c>
      <c r="G681" s="114">
        <v>475</v>
      </c>
      <c r="H681" s="115">
        <f t="shared" si="34"/>
        <v>11400</v>
      </c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</row>
    <row r="682" spans="1:25" s="33" customFormat="1" ht="15" x14ac:dyDescent="0.25">
      <c r="A682" s="43">
        <v>673</v>
      </c>
      <c r="B682" s="124"/>
      <c r="C682" s="112" t="s">
        <v>118</v>
      </c>
      <c r="D682" s="112"/>
      <c r="E682" s="113">
        <v>2</v>
      </c>
      <c r="F682" s="113" t="s">
        <v>90</v>
      </c>
      <c r="G682" s="114">
        <v>80</v>
      </c>
      <c r="H682" s="115">
        <f t="shared" si="34"/>
        <v>1920</v>
      </c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</row>
    <row r="683" spans="1:25" s="33" customFormat="1" ht="15" x14ac:dyDescent="0.25">
      <c r="A683" s="43">
        <v>674</v>
      </c>
      <c r="B683" s="124"/>
      <c r="C683" s="117" t="s">
        <v>401</v>
      </c>
      <c r="D683" s="117"/>
      <c r="E683" s="113">
        <v>2</v>
      </c>
      <c r="F683" s="116" t="s">
        <v>90</v>
      </c>
      <c r="G683" s="114">
        <v>100</v>
      </c>
      <c r="H683" s="115">
        <f t="shared" si="34"/>
        <v>2400</v>
      </c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</row>
    <row r="684" spans="1:25" s="36" customFormat="1" ht="15" x14ac:dyDescent="0.25">
      <c r="A684" s="43">
        <v>675</v>
      </c>
      <c r="B684" s="107" t="s">
        <v>35</v>
      </c>
      <c r="C684" s="107" t="s">
        <v>202</v>
      </c>
      <c r="D684" s="108" t="s">
        <v>21</v>
      </c>
      <c r="E684" s="108"/>
      <c r="F684" s="108"/>
      <c r="G684" s="109"/>
      <c r="H684" s="110">
        <f>SUM(H685:H695)</f>
        <v>4072</v>
      </c>
      <c r="I684" s="108" t="s">
        <v>22</v>
      </c>
      <c r="J684" s="94"/>
      <c r="K684" s="94"/>
      <c r="L684" s="94"/>
      <c r="M684" s="94"/>
      <c r="N684" s="94">
        <v>1</v>
      </c>
      <c r="O684" s="94"/>
      <c r="P684" s="94"/>
      <c r="Q684" s="94"/>
      <c r="R684" s="94"/>
      <c r="S684" s="94"/>
      <c r="T684" s="94"/>
      <c r="U684" s="94"/>
      <c r="V684" s="33"/>
      <c r="W684" s="33"/>
      <c r="X684" s="33"/>
      <c r="Y684" s="33"/>
    </row>
    <row r="685" spans="1:25" s="33" customFormat="1" ht="15" x14ac:dyDescent="0.25">
      <c r="A685" s="43">
        <v>676</v>
      </c>
      <c r="B685" s="124"/>
      <c r="C685" s="112" t="s">
        <v>399</v>
      </c>
      <c r="D685" s="112"/>
      <c r="E685" s="113">
        <v>2</v>
      </c>
      <c r="F685" s="118" t="s">
        <v>95</v>
      </c>
      <c r="G685" s="114">
        <v>285</v>
      </c>
      <c r="H685" s="115">
        <f t="shared" ref="H685:H695" si="35">E685*G685</f>
        <v>570</v>
      </c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</row>
    <row r="686" spans="1:25" s="33" customFormat="1" ht="15" x14ac:dyDescent="0.25">
      <c r="A686" s="43">
        <v>677</v>
      </c>
      <c r="B686" s="124"/>
      <c r="C686" s="112" t="s">
        <v>114</v>
      </c>
      <c r="D686" s="112"/>
      <c r="E686" s="113">
        <v>2</v>
      </c>
      <c r="F686" s="113" t="s">
        <v>90</v>
      </c>
      <c r="G686" s="115">
        <v>105</v>
      </c>
      <c r="H686" s="115">
        <f t="shared" si="35"/>
        <v>210</v>
      </c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</row>
    <row r="687" spans="1:25" s="33" customFormat="1" ht="15" x14ac:dyDescent="0.25">
      <c r="A687" s="43">
        <v>678</v>
      </c>
      <c r="B687" s="124"/>
      <c r="C687" s="129" t="s">
        <v>100</v>
      </c>
      <c r="D687" s="129"/>
      <c r="E687" s="113">
        <v>2</v>
      </c>
      <c r="F687" s="113" t="s">
        <v>90</v>
      </c>
      <c r="G687" s="115">
        <v>200</v>
      </c>
      <c r="H687" s="115">
        <f t="shared" si="35"/>
        <v>400</v>
      </c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46"/>
      <c r="W687" s="46"/>
      <c r="X687" s="46"/>
      <c r="Y687" s="46"/>
    </row>
    <row r="688" spans="1:25" s="33" customFormat="1" ht="15" x14ac:dyDescent="0.25">
      <c r="A688" s="43">
        <v>679</v>
      </c>
      <c r="B688" s="124"/>
      <c r="C688" s="122" t="s">
        <v>241</v>
      </c>
      <c r="D688" s="122"/>
      <c r="E688" s="113">
        <v>2</v>
      </c>
      <c r="F688" s="113" t="s">
        <v>90</v>
      </c>
      <c r="G688" s="121">
        <v>150</v>
      </c>
      <c r="H688" s="115">
        <f t="shared" si="35"/>
        <v>300</v>
      </c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</row>
    <row r="689" spans="1:25" s="33" customFormat="1" ht="15" x14ac:dyDescent="0.25">
      <c r="A689" s="43">
        <v>680</v>
      </c>
      <c r="B689" s="124"/>
      <c r="C689" s="112" t="s">
        <v>269</v>
      </c>
      <c r="D689" s="112"/>
      <c r="E689" s="113">
        <v>2</v>
      </c>
      <c r="F689" s="113" t="s">
        <v>90</v>
      </c>
      <c r="G689" s="114">
        <v>95</v>
      </c>
      <c r="H689" s="115">
        <f t="shared" si="35"/>
        <v>190</v>
      </c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</row>
    <row r="690" spans="1:25" s="33" customFormat="1" ht="15" x14ac:dyDescent="0.25">
      <c r="A690" s="43">
        <v>681</v>
      </c>
      <c r="B690" s="124"/>
      <c r="C690" s="112" t="s">
        <v>96</v>
      </c>
      <c r="D690" s="112"/>
      <c r="E690" s="113">
        <v>2</v>
      </c>
      <c r="F690" s="113" t="s">
        <v>90</v>
      </c>
      <c r="G690" s="115">
        <v>150</v>
      </c>
      <c r="H690" s="115">
        <f t="shared" si="35"/>
        <v>300</v>
      </c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</row>
    <row r="691" spans="1:25" s="33" customFormat="1" ht="15" x14ac:dyDescent="0.25">
      <c r="A691" s="43">
        <v>682</v>
      </c>
      <c r="B691" s="124"/>
      <c r="C691" s="112" t="s">
        <v>400</v>
      </c>
      <c r="D691" s="112"/>
      <c r="E691" s="113">
        <v>2</v>
      </c>
      <c r="F691" s="113" t="s">
        <v>90</v>
      </c>
      <c r="G691" s="114">
        <v>120</v>
      </c>
      <c r="H691" s="115">
        <f t="shared" si="35"/>
        <v>240</v>
      </c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</row>
    <row r="692" spans="1:25" s="33" customFormat="1" ht="15" x14ac:dyDescent="0.25">
      <c r="A692" s="43">
        <v>683</v>
      </c>
      <c r="B692" s="124"/>
      <c r="C692" s="112" t="s">
        <v>117</v>
      </c>
      <c r="D692" s="112"/>
      <c r="E692" s="113">
        <v>2</v>
      </c>
      <c r="F692" s="118" t="s">
        <v>229</v>
      </c>
      <c r="G692" s="114">
        <v>475</v>
      </c>
      <c r="H692" s="115">
        <f t="shared" si="35"/>
        <v>950</v>
      </c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</row>
    <row r="693" spans="1:25" s="33" customFormat="1" ht="15" x14ac:dyDescent="0.25">
      <c r="A693" s="43">
        <v>684</v>
      </c>
      <c r="B693" s="124"/>
      <c r="C693" s="112" t="s">
        <v>271</v>
      </c>
      <c r="D693" s="112"/>
      <c r="E693" s="113">
        <v>2</v>
      </c>
      <c r="F693" s="113" t="s">
        <v>90</v>
      </c>
      <c r="G693" s="114">
        <v>76</v>
      </c>
      <c r="H693" s="115">
        <f t="shared" si="35"/>
        <v>152</v>
      </c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</row>
    <row r="694" spans="1:25" s="33" customFormat="1" ht="15" x14ac:dyDescent="0.25">
      <c r="A694" s="43">
        <v>685</v>
      </c>
      <c r="B694" s="124"/>
      <c r="C694" s="112" t="s">
        <v>153</v>
      </c>
      <c r="D694" s="112"/>
      <c r="E694" s="113">
        <v>3</v>
      </c>
      <c r="F694" s="113" t="s">
        <v>90</v>
      </c>
      <c r="G694" s="114">
        <v>200</v>
      </c>
      <c r="H694" s="115">
        <f t="shared" si="35"/>
        <v>600</v>
      </c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</row>
    <row r="695" spans="1:25" s="33" customFormat="1" ht="15" x14ac:dyDescent="0.25">
      <c r="A695" s="43">
        <v>686</v>
      </c>
      <c r="B695" s="124"/>
      <c r="C695" s="112" t="s">
        <v>118</v>
      </c>
      <c r="D695" s="112"/>
      <c r="E695" s="113">
        <v>2</v>
      </c>
      <c r="F695" s="113" t="s">
        <v>90</v>
      </c>
      <c r="G695" s="114">
        <v>80</v>
      </c>
      <c r="H695" s="115">
        <f t="shared" si="35"/>
        <v>160</v>
      </c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</row>
    <row r="696" spans="1:25" s="36" customFormat="1" ht="15" x14ac:dyDescent="0.25">
      <c r="A696" s="43">
        <v>687</v>
      </c>
      <c r="B696" s="107" t="s">
        <v>35</v>
      </c>
      <c r="C696" s="107" t="s">
        <v>340</v>
      </c>
      <c r="D696" s="108" t="s">
        <v>21</v>
      </c>
      <c r="E696" s="108"/>
      <c r="F696" s="108"/>
      <c r="G696" s="109"/>
      <c r="H696" s="110">
        <f>SUM(H697:H722)</f>
        <v>3406307</v>
      </c>
      <c r="I696" s="108" t="s">
        <v>22</v>
      </c>
      <c r="J696" s="94"/>
      <c r="K696" s="94">
        <v>1</v>
      </c>
      <c r="L696" s="94"/>
      <c r="M696" s="94"/>
      <c r="N696" s="94">
        <v>1</v>
      </c>
      <c r="O696" s="94"/>
      <c r="P696" s="94"/>
      <c r="Q696" s="94">
        <v>1</v>
      </c>
      <c r="R696" s="94"/>
      <c r="S696" s="94">
        <v>1</v>
      </c>
      <c r="T696" s="94"/>
      <c r="U696" s="94"/>
      <c r="V696" s="33"/>
      <c r="W696" s="33"/>
      <c r="X696" s="33"/>
      <c r="Y696" s="33"/>
    </row>
    <row r="697" spans="1:25" s="33" customFormat="1" ht="15" x14ac:dyDescent="0.25">
      <c r="A697" s="43">
        <v>688</v>
      </c>
      <c r="B697" s="124"/>
      <c r="C697" s="117" t="s">
        <v>371</v>
      </c>
      <c r="D697" s="117"/>
      <c r="E697" s="116">
        <v>100</v>
      </c>
      <c r="F697" s="116" t="s">
        <v>85</v>
      </c>
      <c r="G697" s="115">
        <v>295</v>
      </c>
      <c r="H697" s="115">
        <f>E697*G697*4</f>
        <v>118000</v>
      </c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</row>
    <row r="698" spans="1:25" s="33" customFormat="1" ht="15" x14ac:dyDescent="0.25">
      <c r="A698" s="43">
        <v>689</v>
      </c>
      <c r="B698" s="124"/>
      <c r="C698" s="117" t="s">
        <v>372</v>
      </c>
      <c r="D698" s="117"/>
      <c r="E698" s="116">
        <v>80</v>
      </c>
      <c r="F698" s="116" t="s">
        <v>85</v>
      </c>
      <c r="G698" s="115">
        <v>510</v>
      </c>
      <c r="H698" s="115">
        <f t="shared" ref="H698:H722" si="36">E698*G698*4</f>
        <v>163200</v>
      </c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</row>
    <row r="699" spans="1:25" s="33" customFormat="1" ht="15" x14ac:dyDescent="0.25">
      <c r="A699" s="43">
        <v>690</v>
      </c>
      <c r="B699" s="124"/>
      <c r="C699" s="117" t="s">
        <v>373</v>
      </c>
      <c r="D699" s="117"/>
      <c r="E699" s="116">
        <v>100</v>
      </c>
      <c r="F699" s="116" t="s">
        <v>85</v>
      </c>
      <c r="G699" s="115">
        <v>850</v>
      </c>
      <c r="H699" s="115">
        <f t="shared" si="36"/>
        <v>340000</v>
      </c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</row>
    <row r="700" spans="1:25" s="33" customFormat="1" ht="15" x14ac:dyDescent="0.25">
      <c r="A700" s="43">
        <v>691</v>
      </c>
      <c r="B700" s="124"/>
      <c r="C700" s="117" t="s">
        <v>150</v>
      </c>
      <c r="D700" s="117"/>
      <c r="E700" s="116">
        <v>60</v>
      </c>
      <c r="F700" s="116" t="s">
        <v>85</v>
      </c>
      <c r="G700" s="114">
        <v>550</v>
      </c>
      <c r="H700" s="115">
        <f t="shared" si="36"/>
        <v>132000</v>
      </c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</row>
    <row r="701" spans="1:25" s="33" customFormat="1" ht="15" x14ac:dyDescent="0.25">
      <c r="A701" s="43">
        <v>692</v>
      </c>
      <c r="B701" s="124"/>
      <c r="C701" s="117" t="s">
        <v>374</v>
      </c>
      <c r="D701" s="117"/>
      <c r="E701" s="116">
        <v>60</v>
      </c>
      <c r="F701" s="116" t="s">
        <v>85</v>
      </c>
      <c r="G701" s="115">
        <v>789</v>
      </c>
      <c r="H701" s="115">
        <f t="shared" si="36"/>
        <v>189360</v>
      </c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</row>
    <row r="702" spans="1:25" s="33" customFormat="1" ht="15" x14ac:dyDescent="0.25">
      <c r="A702" s="43">
        <v>693</v>
      </c>
      <c r="B702" s="124"/>
      <c r="C702" s="117" t="s">
        <v>344</v>
      </c>
      <c r="D702" s="117"/>
      <c r="E702" s="116">
        <v>60</v>
      </c>
      <c r="F702" s="116" t="s">
        <v>85</v>
      </c>
      <c r="G702" s="115">
        <v>790</v>
      </c>
      <c r="H702" s="115">
        <f t="shared" si="36"/>
        <v>189600</v>
      </c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</row>
    <row r="703" spans="1:25" s="33" customFormat="1" ht="15" x14ac:dyDescent="0.25">
      <c r="A703" s="43">
        <v>694</v>
      </c>
      <c r="B703" s="124"/>
      <c r="C703" s="117" t="s">
        <v>375</v>
      </c>
      <c r="D703" s="117"/>
      <c r="E703" s="116">
        <v>80</v>
      </c>
      <c r="F703" s="116" t="s">
        <v>86</v>
      </c>
      <c r="G703" s="115">
        <v>960</v>
      </c>
      <c r="H703" s="115">
        <f t="shared" si="36"/>
        <v>307200</v>
      </c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</row>
    <row r="704" spans="1:25" s="33" customFormat="1" ht="15" x14ac:dyDescent="0.25">
      <c r="A704" s="43">
        <v>695</v>
      </c>
      <c r="B704" s="124"/>
      <c r="C704" s="117" t="s">
        <v>412</v>
      </c>
      <c r="D704" s="117"/>
      <c r="E704" s="116">
        <v>100</v>
      </c>
      <c r="F704" s="116" t="s">
        <v>95</v>
      </c>
      <c r="G704" s="115">
        <v>180</v>
      </c>
      <c r="H704" s="115">
        <f t="shared" si="36"/>
        <v>72000</v>
      </c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</row>
    <row r="705" spans="1:25" s="33" customFormat="1" ht="15" x14ac:dyDescent="0.25">
      <c r="A705" s="43">
        <v>696</v>
      </c>
      <c r="B705" s="125"/>
      <c r="C705" s="117" t="s">
        <v>105</v>
      </c>
      <c r="D705" s="117"/>
      <c r="E705" s="116">
        <v>98</v>
      </c>
      <c r="F705" s="116" t="s">
        <v>95</v>
      </c>
      <c r="G705" s="115">
        <v>371</v>
      </c>
      <c r="H705" s="115">
        <f t="shared" si="36"/>
        <v>145432</v>
      </c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</row>
    <row r="706" spans="1:25" s="33" customFormat="1" ht="15" x14ac:dyDescent="0.25">
      <c r="A706" s="43">
        <v>697</v>
      </c>
      <c r="B706" s="124"/>
      <c r="C706" s="117" t="s">
        <v>151</v>
      </c>
      <c r="D706" s="117"/>
      <c r="E706" s="116">
        <v>100</v>
      </c>
      <c r="F706" s="116" t="s">
        <v>95</v>
      </c>
      <c r="G706" s="115">
        <v>371</v>
      </c>
      <c r="H706" s="115">
        <f t="shared" si="36"/>
        <v>148400</v>
      </c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</row>
    <row r="707" spans="1:25" s="33" customFormat="1" ht="15" x14ac:dyDescent="0.25">
      <c r="A707" s="43">
        <v>698</v>
      </c>
      <c r="B707" s="124"/>
      <c r="C707" s="117" t="s">
        <v>117</v>
      </c>
      <c r="D707" s="117"/>
      <c r="E707" s="116">
        <v>100</v>
      </c>
      <c r="F707" s="118" t="s">
        <v>229</v>
      </c>
      <c r="G707" s="114">
        <v>475</v>
      </c>
      <c r="H707" s="115">
        <f t="shared" si="36"/>
        <v>190000</v>
      </c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</row>
    <row r="708" spans="1:25" s="33" customFormat="1" ht="15" x14ac:dyDescent="0.25">
      <c r="A708" s="43">
        <v>699</v>
      </c>
      <c r="B708" s="124"/>
      <c r="C708" s="117" t="s">
        <v>376</v>
      </c>
      <c r="D708" s="117"/>
      <c r="E708" s="116">
        <v>100</v>
      </c>
      <c r="F708" s="116" t="s">
        <v>90</v>
      </c>
      <c r="G708" s="115">
        <v>145</v>
      </c>
      <c r="H708" s="115">
        <f t="shared" si="36"/>
        <v>58000</v>
      </c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</row>
    <row r="709" spans="1:25" s="33" customFormat="1" ht="15" x14ac:dyDescent="0.25">
      <c r="A709" s="43">
        <v>700</v>
      </c>
      <c r="B709" s="125"/>
      <c r="C709" s="117" t="s">
        <v>377</v>
      </c>
      <c r="D709" s="117"/>
      <c r="E709" s="116">
        <v>80</v>
      </c>
      <c r="F709" s="116" t="s">
        <v>90</v>
      </c>
      <c r="G709" s="115">
        <v>180</v>
      </c>
      <c r="H709" s="115">
        <f t="shared" si="36"/>
        <v>57600</v>
      </c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</row>
    <row r="710" spans="1:25" s="33" customFormat="1" ht="15" x14ac:dyDescent="0.25">
      <c r="A710" s="43">
        <v>701</v>
      </c>
      <c r="B710" s="124"/>
      <c r="C710" s="117" t="s">
        <v>100</v>
      </c>
      <c r="D710" s="117"/>
      <c r="E710" s="116">
        <v>100</v>
      </c>
      <c r="F710" s="116" t="s">
        <v>90</v>
      </c>
      <c r="G710" s="115">
        <v>200</v>
      </c>
      <c r="H710" s="115">
        <f t="shared" si="36"/>
        <v>80000</v>
      </c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</row>
    <row r="711" spans="1:25" s="33" customFormat="1" ht="15" x14ac:dyDescent="0.25">
      <c r="A711" s="43">
        <v>702</v>
      </c>
      <c r="B711" s="125"/>
      <c r="C711" s="117" t="s">
        <v>96</v>
      </c>
      <c r="D711" s="117"/>
      <c r="E711" s="116">
        <v>100</v>
      </c>
      <c r="F711" s="116" t="s">
        <v>90</v>
      </c>
      <c r="G711" s="115">
        <v>150</v>
      </c>
      <c r="H711" s="115">
        <f t="shared" si="36"/>
        <v>60000</v>
      </c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</row>
    <row r="712" spans="1:25" s="33" customFormat="1" ht="15" x14ac:dyDescent="0.25">
      <c r="A712" s="43">
        <v>703</v>
      </c>
      <c r="B712" s="124"/>
      <c r="C712" s="117" t="s">
        <v>152</v>
      </c>
      <c r="D712" s="117"/>
      <c r="E712" s="116">
        <v>187</v>
      </c>
      <c r="F712" s="116" t="s">
        <v>90</v>
      </c>
      <c r="G712" s="115">
        <v>36.25</v>
      </c>
      <c r="H712" s="115">
        <f t="shared" si="36"/>
        <v>27115</v>
      </c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</row>
    <row r="713" spans="1:25" s="33" customFormat="1" ht="15" x14ac:dyDescent="0.25">
      <c r="A713" s="43">
        <v>704</v>
      </c>
      <c r="B713" s="124"/>
      <c r="C713" s="122" t="s">
        <v>242</v>
      </c>
      <c r="D713" s="122"/>
      <c r="E713" s="116">
        <v>200</v>
      </c>
      <c r="F713" s="116" t="s">
        <v>90</v>
      </c>
      <c r="G713" s="115">
        <v>95</v>
      </c>
      <c r="H713" s="115">
        <f t="shared" si="36"/>
        <v>76000</v>
      </c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</row>
    <row r="714" spans="1:25" s="33" customFormat="1" ht="15" x14ac:dyDescent="0.25">
      <c r="A714" s="43">
        <v>705</v>
      </c>
      <c r="B714" s="124"/>
      <c r="C714" s="122" t="s">
        <v>241</v>
      </c>
      <c r="D714" s="122"/>
      <c r="E714" s="116">
        <v>200</v>
      </c>
      <c r="F714" s="116" t="s">
        <v>90</v>
      </c>
      <c r="G714" s="121">
        <v>150</v>
      </c>
      <c r="H714" s="115">
        <f t="shared" si="36"/>
        <v>120000</v>
      </c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46"/>
      <c r="W714" s="46"/>
      <c r="X714" s="46"/>
      <c r="Y714" s="56"/>
    </row>
    <row r="715" spans="1:25" s="33" customFormat="1" ht="15" x14ac:dyDescent="0.25">
      <c r="A715" s="43">
        <v>706</v>
      </c>
      <c r="B715" s="124"/>
      <c r="C715" s="117" t="s">
        <v>378</v>
      </c>
      <c r="D715" s="117"/>
      <c r="E715" s="116">
        <v>200</v>
      </c>
      <c r="F715" s="116" t="s">
        <v>90</v>
      </c>
      <c r="G715" s="115">
        <v>78</v>
      </c>
      <c r="H715" s="115">
        <f t="shared" si="36"/>
        <v>62400</v>
      </c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</row>
    <row r="716" spans="1:25" s="33" customFormat="1" ht="15" x14ac:dyDescent="0.25">
      <c r="A716" s="43">
        <v>707</v>
      </c>
      <c r="B716" s="124"/>
      <c r="C716" s="112" t="s">
        <v>114</v>
      </c>
      <c r="D716" s="112"/>
      <c r="E716" s="116">
        <v>200</v>
      </c>
      <c r="F716" s="116" t="s">
        <v>90</v>
      </c>
      <c r="G716" s="115">
        <v>105</v>
      </c>
      <c r="H716" s="115">
        <f t="shared" si="36"/>
        <v>84000</v>
      </c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</row>
    <row r="717" spans="1:25" s="33" customFormat="1" ht="15" x14ac:dyDescent="0.25">
      <c r="A717" s="43">
        <v>708</v>
      </c>
      <c r="B717" s="124"/>
      <c r="C717" s="117" t="s">
        <v>379</v>
      </c>
      <c r="D717" s="117"/>
      <c r="E717" s="116">
        <v>60</v>
      </c>
      <c r="F717" s="116" t="s">
        <v>95</v>
      </c>
      <c r="G717" s="115">
        <v>750</v>
      </c>
      <c r="H717" s="115">
        <f t="shared" si="36"/>
        <v>180000</v>
      </c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</row>
    <row r="718" spans="1:25" s="33" customFormat="1" ht="15" x14ac:dyDescent="0.25">
      <c r="A718" s="43">
        <v>709</v>
      </c>
      <c r="B718" s="125"/>
      <c r="C718" s="117" t="s">
        <v>380</v>
      </c>
      <c r="D718" s="117"/>
      <c r="E718" s="116">
        <v>100</v>
      </c>
      <c r="F718" s="116" t="s">
        <v>95</v>
      </c>
      <c r="G718" s="114">
        <v>650</v>
      </c>
      <c r="H718" s="115">
        <f t="shared" si="36"/>
        <v>260000</v>
      </c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</row>
    <row r="719" spans="1:25" s="33" customFormat="1" ht="15" x14ac:dyDescent="0.25">
      <c r="A719" s="43">
        <v>710</v>
      </c>
      <c r="B719" s="124"/>
      <c r="C719" s="117" t="s">
        <v>381</v>
      </c>
      <c r="D719" s="117"/>
      <c r="E719" s="116">
        <v>100</v>
      </c>
      <c r="F719" s="116" t="s">
        <v>101</v>
      </c>
      <c r="G719" s="115">
        <v>395</v>
      </c>
      <c r="H719" s="115">
        <f t="shared" si="36"/>
        <v>158000</v>
      </c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</row>
    <row r="720" spans="1:25" s="33" customFormat="1" ht="15" x14ac:dyDescent="0.25">
      <c r="A720" s="43">
        <v>711</v>
      </c>
      <c r="B720" s="124"/>
      <c r="C720" s="117" t="s">
        <v>346</v>
      </c>
      <c r="D720" s="117"/>
      <c r="E720" s="116">
        <v>100</v>
      </c>
      <c r="F720" s="116" t="s">
        <v>90</v>
      </c>
      <c r="G720" s="115">
        <v>120</v>
      </c>
      <c r="H720" s="115">
        <f t="shared" si="36"/>
        <v>48000</v>
      </c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</row>
    <row r="721" spans="1:25" s="33" customFormat="1" ht="15" x14ac:dyDescent="0.25">
      <c r="A721" s="43">
        <v>712</v>
      </c>
      <c r="B721" s="124"/>
      <c r="C721" s="117" t="s">
        <v>347</v>
      </c>
      <c r="D721" s="117"/>
      <c r="E721" s="116">
        <v>100</v>
      </c>
      <c r="F721" s="116" t="s">
        <v>90</v>
      </c>
      <c r="G721" s="115">
        <v>150</v>
      </c>
      <c r="H721" s="115">
        <f t="shared" si="36"/>
        <v>60000</v>
      </c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46"/>
      <c r="W721" s="46"/>
      <c r="X721" s="46"/>
      <c r="Y721" s="36"/>
    </row>
    <row r="722" spans="1:25" s="33" customFormat="1" ht="15" x14ac:dyDescent="0.25">
      <c r="A722" s="43">
        <v>713</v>
      </c>
      <c r="B722" s="124"/>
      <c r="C722" s="117" t="s">
        <v>153</v>
      </c>
      <c r="D722" s="117"/>
      <c r="E722" s="116">
        <v>100</v>
      </c>
      <c r="F722" s="116" t="s">
        <v>90</v>
      </c>
      <c r="G722" s="115">
        <v>200</v>
      </c>
      <c r="H722" s="115">
        <f t="shared" si="36"/>
        <v>80000</v>
      </c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</row>
    <row r="723" spans="1:25" s="36" customFormat="1" ht="15" x14ac:dyDescent="0.25">
      <c r="A723" s="43">
        <v>714</v>
      </c>
      <c r="B723" s="107" t="s">
        <v>35</v>
      </c>
      <c r="C723" s="107" t="s">
        <v>341</v>
      </c>
      <c r="D723" s="108" t="s">
        <v>21</v>
      </c>
      <c r="E723" s="108"/>
      <c r="F723" s="108"/>
      <c r="G723" s="109"/>
      <c r="H723" s="110">
        <f>SUM(H724:H729)</f>
        <v>114248</v>
      </c>
      <c r="I723" s="108" t="s">
        <v>22</v>
      </c>
      <c r="J723" s="94"/>
      <c r="K723" s="94">
        <v>1</v>
      </c>
      <c r="L723" s="94"/>
      <c r="M723" s="94"/>
      <c r="N723" s="94">
        <v>1</v>
      </c>
      <c r="O723" s="94"/>
      <c r="P723" s="94"/>
      <c r="Q723" s="94">
        <v>1</v>
      </c>
      <c r="R723" s="94"/>
      <c r="S723" s="94">
        <v>1</v>
      </c>
      <c r="T723" s="94"/>
      <c r="U723" s="94"/>
      <c r="V723" s="33"/>
      <c r="W723" s="33"/>
      <c r="X723" s="33"/>
      <c r="Y723" s="33"/>
    </row>
    <row r="724" spans="1:25" s="33" customFormat="1" ht="15" x14ac:dyDescent="0.25">
      <c r="A724" s="43">
        <v>715</v>
      </c>
      <c r="B724" s="124"/>
      <c r="C724" s="117" t="s">
        <v>373</v>
      </c>
      <c r="D724" s="117"/>
      <c r="E724" s="116">
        <v>15</v>
      </c>
      <c r="F724" s="116" t="s">
        <v>85</v>
      </c>
      <c r="G724" s="115">
        <v>850</v>
      </c>
      <c r="H724" s="115">
        <f>E724*G724*4</f>
        <v>51000</v>
      </c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</row>
    <row r="725" spans="1:25" s="33" customFormat="1" ht="15" x14ac:dyDescent="0.25">
      <c r="A725" s="43">
        <v>716</v>
      </c>
      <c r="B725" s="125"/>
      <c r="C725" s="117" t="s">
        <v>150</v>
      </c>
      <c r="D725" s="117"/>
      <c r="E725" s="116">
        <v>5</v>
      </c>
      <c r="F725" s="116" t="s">
        <v>85</v>
      </c>
      <c r="G725" s="114">
        <v>550</v>
      </c>
      <c r="H725" s="115">
        <f t="shared" ref="H725:H729" si="37">E725*G725*4</f>
        <v>11000</v>
      </c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</row>
    <row r="726" spans="1:25" s="33" customFormat="1" ht="15" x14ac:dyDescent="0.25">
      <c r="A726" s="43">
        <v>717</v>
      </c>
      <c r="B726" s="124"/>
      <c r="C726" s="117" t="s">
        <v>374</v>
      </c>
      <c r="D726" s="117"/>
      <c r="E726" s="116">
        <v>8</v>
      </c>
      <c r="F726" s="116" t="s">
        <v>85</v>
      </c>
      <c r="G726" s="115">
        <v>789</v>
      </c>
      <c r="H726" s="115">
        <f t="shared" si="37"/>
        <v>25248</v>
      </c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</row>
    <row r="727" spans="1:25" s="33" customFormat="1" ht="15" x14ac:dyDescent="0.25">
      <c r="A727" s="43">
        <v>718</v>
      </c>
      <c r="B727" s="124"/>
      <c r="C727" s="117" t="s">
        <v>344</v>
      </c>
      <c r="D727" s="117"/>
      <c r="E727" s="116">
        <v>5</v>
      </c>
      <c r="F727" s="116" t="s">
        <v>85</v>
      </c>
      <c r="G727" s="115">
        <v>790</v>
      </c>
      <c r="H727" s="115">
        <f t="shared" si="37"/>
        <v>15800</v>
      </c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</row>
    <row r="728" spans="1:25" s="33" customFormat="1" ht="15" x14ac:dyDescent="0.25">
      <c r="A728" s="43">
        <v>719</v>
      </c>
      <c r="B728" s="124"/>
      <c r="C728" s="117" t="s">
        <v>412</v>
      </c>
      <c r="D728" s="117"/>
      <c r="E728" s="116">
        <v>10</v>
      </c>
      <c r="F728" s="116" t="s">
        <v>95</v>
      </c>
      <c r="G728" s="115">
        <v>180</v>
      </c>
      <c r="H728" s="115">
        <f t="shared" si="37"/>
        <v>7200</v>
      </c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</row>
    <row r="729" spans="1:25" s="33" customFormat="1" ht="15" x14ac:dyDescent="0.25">
      <c r="A729" s="43">
        <v>720</v>
      </c>
      <c r="B729" s="125"/>
      <c r="C729" s="117" t="s">
        <v>100</v>
      </c>
      <c r="D729" s="117"/>
      <c r="E729" s="116">
        <v>5</v>
      </c>
      <c r="F729" s="116" t="s">
        <v>90</v>
      </c>
      <c r="G729" s="115">
        <v>200</v>
      </c>
      <c r="H729" s="115">
        <f t="shared" si="37"/>
        <v>4000</v>
      </c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</row>
    <row r="730" spans="1:25" s="36" customFormat="1" ht="15" x14ac:dyDescent="0.25">
      <c r="A730" s="43">
        <v>721</v>
      </c>
      <c r="B730" s="107" t="s">
        <v>35</v>
      </c>
      <c r="C730" s="107" t="s">
        <v>384</v>
      </c>
      <c r="D730" s="108" t="s">
        <v>21</v>
      </c>
      <c r="E730" s="108"/>
      <c r="F730" s="108"/>
      <c r="G730" s="109"/>
      <c r="H730" s="110">
        <f>SUM(H731:H738)</f>
        <v>42598</v>
      </c>
      <c r="I730" s="108" t="s">
        <v>22</v>
      </c>
      <c r="J730" s="94"/>
      <c r="K730" s="94"/>
      <c r="L730" s="94"/>
      <c r="M730" s="94"/>
      <c r="N730" s="94"/>
      <c r="O730" s="94"/>
      <c r="P730" s="94"/>
      <c r="Q730" s="94">
        <v>1</v>
      </c>
      <c r="R730" s="94"/>
      <c r="S730" s="94"/>
      <c r="T730" s="94"/>
      <c r="U730" s="94"/>
      <c r="V730" s="45"/>
      <c r="W730" s="45"/>
      <c r="X730" s="45"/>
      <c r="Y730" s="57"/>
    </row>
    <row r="731" spans="1:25" s="33" customFormat="1" ht="15" x14ac:dyDescent="0.25">
      <c r="A731" s="43">
        <v>722</v>
      </c>
      <c r="B731" s="124"/>
      <c r="C731" s="122" t="s">
        <v>100</v>
      </c>
      <c r="D731" s="122"/>
      <c r="E731" s="118">
        <v>20</v>
      </c>
      <c r="F731" s="118" t="s">
        <v>90</v>
      </c>
      <c r="G731" s="115">
        <v>200</v>
      </c>
      <c r="H731" s="121">
        <f t="shared" ref="H731:H738" si="38">E731*G731</f>
        <v>4000</v>
      </c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46"/>
      <c r="W731" s="46"/>
      <c r="X731" s="46"/>
      <c r="Y731" s="46"/>
    </row>
    <row r="732" spans="1:25" s="33" customFormat="1" ht="15" x14ac:dyDescent="0.25">
      <c r="A732" s="43">
        <v>723</v>
      </c>
      <c r="B732" s="124"/>
      <c r="C732" s="122" t="s">
        <v>152</v>
      </c>
      <c r="D732" s="122"/>
      <c r="E732" s="118">
        <v>20</v>
      </c>
      <c r="F732" s="118" t="s">
        <v>90</v>
      </c>
      <c r="G732" s="121">
        <v>36.5</v>
      </c>
      <c r="H732" s="121">
        <f t="shared" si="38"/>
        <v>730</v>
      </c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</row>
    <row r="733" spans="1:25" s="33" customFormat="1" ht="15" x14ac:dyDescent="0.25">
      <c r="A733" s="43">
        <v>724</v>
      </c>
      <c r="B733" s="124"/>
      <c r="C733" s="112" t="s">
        <v>114</v>
      </c>
      <c r="D733" s="112"/>
      <c r="E733" s="118">
        <v>20</v>
      </c>
      <c r="F733" s="118" t="s">
        <v>90</v>
      </c>
      <c r="G733" s="115">
        <v>105</v>
      </c>
      <c r="H733" s="121">
        <f t="shared" si="38"/>
        <v>2100</v>
      </c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</row>
    <row r="734" spans="1:25" s="33" customFormat="1" ht="15" x14ac:dyDescent="0.25">
      <c r="A734" s="43">
        <v>725</v>
      </c>
      <c r="B734" s="124"/>
      <c r="C734" s="112" t="s">
        <v>380</v>
      </c>
      <c r="D734" s="112"/>
      <c r="E734" s="118">
        <v>20</v>
      </c>
      <c r="F734" s="118" t="s">
        <v>95</v>
      </c>
      <c r="G734" s="114">
        <v>650</v>
      </c>
      <c r="H734" s="121">
        <f t="shared" si="38"/>
        <v>13000</v>
      </c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46"/>
      <c r="W734" s="46"/>
      <c r="X734" s="46"/>
      <c r="Y734" s="56"/>
    </row>
    <row r="735" spans="1:25" s="33" customFormat="1" ht="15" x14ac:dyDescent="0.25">
      <c r="A735" s="43">
        <v>726</v>
      </c>
      <c r="B735" s="124"/>
      <c r="C735" s="112" t="s">
        <v>398</v>
      </c>
      <c r="D735" s="112"/>
      <c r="E735" s="118">
        <v>30</v>
      </c>
      <c r="F735" s="118" t="s">
        <v>95</v>
      </c>
      <c r="G735" s="114">
        <v>290</v>
      </c>
      <c r="H735" s="121">
        <f t="shared" si="38"/>
        <v>8700</v>
      </c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</row>
    <row r="736" spans="1:25" s="33" customFormat="1" ht="15" x14ac:dyDescent="0.25">
      <c r="A736" s="43">
        <v>727</v>
      </c>
      <c r="B736" s="124"/>
      <c r="C736" s="122" t="s">
        <v>270</v>
      </c>
      <c r="D736" s="122"/>
      <c r="E736" s="118">
        <v>20</v>
      </c>
      <c r="F736" s="118" t="s">
        <v>85</v>
      </c>
      <c r="G736" s="114">
        <v>21</v>
      </c>
      <c r="H736" s="121">
        <f t="shared" si="38"/>
        <v>420</v>
      </c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</row>
    <row r="737" spans="1:25" s="33" customFormat="1" ht="15" x14ac:dyDescent="0.25">
      <c r="A737" s="43">
        <v>728</v>
      </c>
      <c r="B737" s="124"/>
      <c r="C737" s="122" t="s">
        <v>271</v>
      </c>
      <c r="D737" s="122"/>
      <c r="E737" s="118">
        <v>48</v>
      </c>
      <c r="F737" s="118" t="s">
        <v>90</v>
      </c>
      <c r="G737" s="121">
        <v>76</v>
      </c>
      <c r="H737" s="121">
        <f t="shared" si="38"/>
        <v>3648</v>
      </c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38"/>
      <c r="W737" s="38"/>
      <c r="X737" s="38"/>
      <c r="Y737" s="38"/>
    </row>
    <row r="738" spans="1:25" s="33" customFormat="1" ht="15" x14ac:dyDescent="0.25">
      <c r="A738" s="43">
        <v>729</v>
      </c>
      <c r="B738" s="124"/>
      <c r="C738" s="122" t="s">
        <v>153</v>
      </c>
      <c r="D738" s="122"/>
      <c r="E738" s="118">
        <v>50</v>
      </c>
      <c r="F738" s="118" t="s">
        <v>90</v>
      </c>
      <c r="G738" s="114">
        <v>200</v>
      </c>
      <c r="H738" s="121">
        <f t="shared" si="38"/>
        <v>10000</v>
      </c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35"/>
      <c r="W738" s="35"/>
      <c r="X738" s="35"/>
      <c r="Y738" s="35"/>
    </row>
    <row r="739" spans="1:25" s="38" customFormat="1" ht="15" x14ac:dyDescent="0.25">
      <c r="A739" s="43">
        <v>730</v>
      </c>
      <c r="B739" s="103" t="s">
        <v>39</v>
      </c>
      <c r="C739" s="103" t="s">
        <v>40</v>
      </c>
      <c r="D739" s="104" t="s">
        <v>19</v>
      </c>
      <c r="E739" s="104"/>
      <c r="F739" s="104"/>
      <c r="G739" s="105"/>
      <c r="H739" s="106">
        <f>H740+H743</f>
        <v>2060000</v>
      </c>
      <c r="I739" s="104" t="s">
        <v>22</v>
      </c>
      <c r="J739" s="104">
        <f>SUM(J740:J745)</f>
        <v>0</v>
      </c>
      <c r="K739" s="104">
        <f t="shared" ref="K739:U739" si="39">SUM(K740:K745)</f>
        <v>2</v>
      </c>
      <c r="L739" s="104">
        <f t="shared" si="39"/>
        <v>0</v>
      </c>
      <c r="M739" s="104">
        <f t="shared" si="39"/>
        <v>0</v>
      </c>
      <c r="N739" s="104">
        <f t="shared" si="39"/>
        <v>1</v>
      </c>
      <c r="O739" s="104">
        <f t="shared" si="39"/>
        <v>0</v>
      </c>
      <c r="P739" s="104">
        <f t="shared" si="39"/>
        <v>0</v>
      </c>
      <c r="Q739" s="104">
        <f t="shared" si="39"/>
        <v>2</v>
      </c>
      <c r="R739" s="104">
        <f t="shared" si="39"/>
        <v>0</v>
      </c>
      <c r="S739" s="104">
        <f t="shared" si="39"/>
        <v>1</v>
      </c>
      <c r="T739" s="104">
        <f t="shared" si="39"/>
        <v>0</v>
      </c>
      <c r="U739" s="104">
        <f t="shared" si="39"/>
        <v>0</v>
      </c>
      <c r="V739" s="1"/>
      <c r="W739" s="1"/>
      <c r="X739" s="1"/>
      <c r="Y739" s="1"/>
    </row>
    <row r="740" spans="1:25" s="36" customFormat="1" ht="15" x14ac:dyDescent="0.25">
      <c r="A740" s="43">
        <v>731</v>
      </c>
      <c r="B740" s="107" t="s">
        <v>39</v>
      </c>
      <c r="C740" s="107" t="s">
        <v>199</v>
      </c>
      <c r="D740" s="108" t="s">
        <v>21</v>
      </c>
      <c r="E740" s="108"/>
      <c r="F740" s="108"/>
      <c r="G740" s="109"/>
      <c r="H740" s="110">
        <f>SUM(H741:H742)</f>
        <v>60000</v>
      </c>
      <c r="I740" s="108" t="s">
        <v>22</v>
      </c>
      <c r="J740" s="94"/>
      <c r="K740" s="94">
        <v>1</v>
      </c>
      <c r="L740" s="94"/>
      <c r="M740" s="94"/>
      <c r="N740" s="94"/>
      <c r="O740" s="94"/>
      <c r="P740" s="94"/>
      <c r="Q740" s="94">
        <v>1</v>
      </c>
      <c r="R740" s="94"/>
      <c r="S740" s="94"/>
      <c r="T740" s="94"/>
      <c r="U740" s="94"/>
      <c r="V740" s="38"/>
      <c r="W740" s="38"/>
      <c r="X740" s="38"/>
      <c r="Y740" s="38"/>
    </row>
    <row r="741" spans="1:25" s="33" customFormat="1" ht="15" x14ac:dyDescent="0.25">
      <c r="A741" s="43">
        <v>732</v>
      </c>
      <c r="B741" s="124"/>
      <c r="C741" s="112" t="s">
        <v>273</v>
      </c>
      <c r="D741" s="112"/>
      <c r="E741" s="113">
        <v>30</v>
      </c>
      <c r="F741" s="113" t="s">
        <v>85</v>
      </c>
      <c r="G741" s="114">
        <v>500</v>
      </c>
      <c r="H741" s="114">
        <f>E741*G741*2</f>
        <v>30000</v>
      </c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35"/>
      <c r="W741" s="35"/>
      <c r="X741" s="35"/>
      <c r="Y741" s="35"/>
    </row>
    <row r="742" spans="1:25" s="33" customFormat="1" ht="15" x14ac:dyDescent="0.25">
      <c r="A742" s="43">
        <v>733</v>
      </c>
      <c r="B742" s="124"/>
      <c r="C742" s="112" t="s">
        <v>274</v>
      </c>
      <c r="D742" s="112"/>
      <c r="E742" s="113">
        <v>30</v>
      </c>
      <c r="F742" s="113" t="s">
        <v>85</v>
      </c>
      <c r="G742" s="114">
        <v>500</v>
      </c>
      <c r="H742" s="114">
        <f>E742*G742*2</f>
        <v>30000</v>
      </c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1"/>
      <c r="W742" s="1"/>
      <c r="X742" s="1"/>
      <c r="Y742" s="1"/>
    </row>
    <row r="743" spans="1:25" s="36" customFormat="1" ht="15" x14ac:dyDescent="0.25">
      <c r="A743" s="43">
        <v>734</v>
      </c>
      <c r="B743" s="107" t="s">
        <v>39</v>
      </c>
      <c r="C743" s="107" t="s">
        <v>340</v>
      </c>
      <c r="D743" s="151"/>
      <c r="E743" s="108"/>
      <c r="F743" s="108"/>
      <c r="G743" s="109"/>
      <c r="H743" s="110">
        <f>SUM(H744:H745)</f>
        <v>2000000</v>
      </c>
      <c r="I743" s="108" t="s">
        <v>22</v>
      </c>
      <c r="J743" s="94"/>
      <c r="K743" s="94">
        <v>1</v>
      </c>
      <c r="L743" s="94"/>
      <c r="M743" s="94"/>
      <c r="N743" s="94">
        <v>1</v>
      </c>
      <c r="O743" s="94"/>
      <c r="P743" s="94"/>
      <c r="Q743" s="94">
        <v>1</v>
      </c>
      <c r="R743" s="94"/>
      <c r="S743" s="94">
        <v>1</v>
      </c>
      <c r="T743" s="94"/>
      <c r="U743" s="94"/>
      <c r="V743" s="49"/>
      <c r="W743" s="45"/>
      <c r="X743" s="45"/>
      <c r="Y743" s="38"/>
    </row>
    <row r="744" spans="1:25" s="33" customFormat="1" ht="15" x14ac:dyDescent="0.25">
      <c r="A744" s="43">
        <v>735</v>
      </c>
      <c r="B744" s="124"/>
      <c r="C744" s="117" t="s">
        <v>382</v>
      </c>
      <c r="D744" s="117"/>
      <c r="E744" s="116">
        <v>250</v>
      </c>
      <c r="F744" s="116" t="s">
        <v>85</v>
      </c>
      <c r="G744" s="115">
        <v>1000</v>
      </c>
      <c r="H744" s="115">
        <f>E744*G744*4</f>
        <v>1000000</v>
      </c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44"/>
      <c r="W744" s="44"/>
      <c r="X744" s="44"/>
      <c r="Y744" s="35"/>
    </row>
    <row r="745" spans="1:25" s="33" customFormat="1" ht="15" x14ac:dyDescent="0.25">
      <c r="A745" s="43">
        <v>736</v>
      </c>
      <c r="B745" s="124"/>
      <c r="C745" s="117" t="s">
        <v>383</v>
      </c>
      <c r="D745" s="117"/>
      <c r="E745" s="116">
        <v>250</v>
      </c>
      <c r="F745" s="116" t="s">
        <v>85</v>
      </c>
      <c r="G745" s="115">
        <v>1000</v>
      </c>
      <c r="H745" s="115">
        <f>E745*G745*4</f>
        <v>1000000</v>
      </c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1"/>
      <c r="W745" s="1"/>
      <c r="X745" s="1"/>
      <c r="Y745" s="1"/>
    </row>
    <row r="746" spans="1:25" s="38" customFormat="1" ht="15" x14ac:dyDescent="0.25">
      <c r="A746" s="43">
        <v>737</v>
      </c>
      <c r="B746" s="103" t="s">
        <v>41</v>
      </c>
      <c r="C746" s="103" t="s">
        <v>42</v>
      </c>
      <c r="D746" s="104" t="s">
        <v>19</v>
      </c>
      <c r="E746" s="104"/>
      <c r="F746" s="104"/>
      <c r="G746" s="105"/>
      <c r="H746" s="106">
        <v>300000</v>
      </c>
      <c r="I746" s="104" t="s">
        <v>38</v>
      </c>
      <c r="J746" s="152">
        <f>J747</f>
        <v>1</v>
      </c>
      <c r="K746" s="152">
        <f t="shared" ref="K746:U746" si="40">K747</f>
        <v>1</v>
      </c>
      <c r="L746" s="152">
        <f t="shared" si="40"/>
        <v>1</v>
      </c>
      <c r="M746" s="152">
        <f t="shared" si="40"/>
        <v>1</v>
      </c>
      <c r="N746" s="152">
        <f t="shared" si="40"/>
        <v>1</v>
      </c>
      <c r="O746" s="152">
        <f t="shared" si="40"/>
        <v>1</v>
      </c>
      <c r="P746" s="152">
        <f t="shared" si="40"/>
        <v>1</v>
      </c>
      <c r="Q746" s="152">
        <f t="shared" si="40"/>
        <v>1</v>
      </c>
      <c r="R746" s="152">
        <f t="shared" si="40"/>
        <v>1</v>
      </c>
      <c r="S746" s="152">
        <f t="shared" si="40"/>
        <v>1</v>
      </c>
      <c r="T746" s="152">
        <f t="shared" si="40"/>
        <v>1</v>
      </c>
      <c r="U746" s="152">
        <f t="shared" si="40"/>
        <v>1</v>
      </c>
      <c r="V746" s="1"/>
      <c r="W746" s="1"/>
      <c r="X746" s="1"/>
      <c r="Y746" s="1"/>
    </row>
    <row r="747" spans="1:25" s="35" customFormat="1" ht="15" x14ac:dyDescent="0.25">
      <c r="A747" s="43">
        <v>738</v>
      </c>
      <c r="B747" s="107" t="s">
        <v>41</v>
      </c>
      <c r="C747" s="107" t="s">
        <v>43</v>
      </c>
      <c r="D747" s="108" t="s">
        <v>21</v>
      </c>
      <c r="E747" s="108"/>
      <c r="F747" s="108"/>
      <c r="G747" s="109"/>
      <c r="H747" s="110">
        <v>300000</v>
      </c>
      <c r="I747" s="108" t="s">
        <v>38</v>
      </c>
      <c r="J747" s="94">
        <v>1</v>
      </c>
      <c r="K747" s="94">
        <v>1</v>
      </c>
      <c r="L747" s="94">
        <v>1</v>
      </c>
      <c r="M747" s="94">
        <v>1</v>
      </c>
      <c r="N747" s="94">
        <v>1</v>
      </c>
      <c r="O747" s="94">
        <v>1</v>
      </c>
      <c r="P747" s="94">
        <v>1</v>
      </c>
      <c r="Q747" s="94">
        <v>1</v>
      </c>
      <c r="R747" s="94">
        <v>1</v>
      </c>
      <c r="S747" s="94">
        <v>1</v>
      </c>
      <c r="T747" s="94">
        <v>1</v>
      </c>
      <c r="U747" s="94">
        <v>1</v>
      </c>
      <c r="V747" s="1"/>
      <c r="W747" s="1"/>
      <c r="X747" s="1"/>
      <c r="Y747" s="1"/>
    </row>
    <row r="748" spans="1:25" ht="15" x14ac:dyDescent="0.25">
      <c r="A748" s="43">
        <v>739</v>
      </c>
      <c r="B748" s="111"/>
      <c r="C748" s="111" t="s">
        <v>165</v>
      </c>
      <c r="D748" s="142"/>
      <c r="E748" s="143">
        <v>12</v>
      </c>
      <c r="F748" s="142" t="s">
        <v>141</v>
      </c>
      <c r="G748" s="137">
        <v>25000</v>
      </c>
      <c r="H748" s="137">
        <v>300000</v>
      </c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1"/>
      <c r="W748" s="1"/>
      <c r="X748" s="1"/>
    </row>
    <row r="749" spans="1:25" s="38" customFormat="1" ht="15" x14ac:dyDescent="0.25">
      <c r="A749" s="43">
        <v>737</v>
      </c>
      <c r="B749" s="103" t="s">
        <v>51</v>
      </c>
      <c r="C749" s="103" t="s">
        <v>52</v>
      </c>
      <c r="D749" s="104" t="s">
        <v>19</v>
      </c>
      <c r="E749" s="104"/>
      <c r="F749" s="104"/>
      <c r="G749" s="105"/>
      <c r="H749" s="106">
        <v>110000</v>
      </c>
      <c r="I749" s="104" t="s">
        <v>38</v>
      </c>
      <c r="J749" s="152">
        <f>J750</f>
        <v>1</v>
      </c>
      <c r="K749" s="152">
        <f t="shared" ref="K749:U749" si="41">K750</f>
        <v>0</v>
      </c>
      <c r="L749" s="152">
        <f t="shared" si="41"/>
        <v>0</v>
      </c>
      <c r="M749" s="152">
        <f t="shared" si="41"/>
        <v>0</v>
      </c>
      <c r="N749" s="152">
        <f t="shared" si="41"/>
        <v>0</v>
      </c>
      <c r="O749" s="152">
        <f t="shared" si="41"/>
        <v>0</v>
      </c>
      <c r="P749" s="152">
        <f t="shared" si="41"/>
        <v>0</v>
      </c>
      <c r="Q749" s="152">
        <f t="shared" si="41"/>
        <v>0</v>
      </c>
      <c r="R749" s="152">
        <f t="shared" si="41"/>
        <v>0</v>
      </c>
      <c r="S749" s="152">
        <f t="shared" si="41"/>
        <v>0</v>
      </c>
      <c r="T749" s="152">
        <f t="shared" si="41"/>
        <v>0</v>
      </c>
      <c r="U749" s="152">
        <f t="shared" si="41"/>
        <v>0</v>
      </c>
      <c r="V749" s="1"/>
      <c r="W749" s="1"/>
      <c r="X749" s="1"/>
      <c r="Y749" s="1"/>
    </row>
    <row r="750" spans="1:25" s="35" customFormat="1" ht="15" x14ac:dyDescent="0.25">
      <c r="A750" s="43">
        <v>738</v>
      </c>
      <c r="B750" s="107" t="s">
        <v>41</v>
      </c>
      <c r="C750" s="107" t="s">
        <v>43</v>
      </c>
      <c r="D750" s="108" t="s">
        <v>21</v>
      </c>
      <c r="E750" s="108"/>
      <c r="F750" s="108"/>
      <c r="G750" s="109"/>
      <c r="H750" s="110">
        <f>H751</f>
        <v>110000</v>
      </c>
      <c r="I750" s="108" t="s">
        <v>38</v>
      </c>
      <c r="J750" s="94">
        <v>1</v>
      </c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1"/>
      <c r="W750" s="1"/>
      <c r="X750" s="1"/>
      <c r="Y750" s="1"/>
    </row>
    <row r="751" spans="1:25" ht="15" x14ac:dyDescent="0.25">
      <c r="A751" s="43"/>
      <c r="B751" s="111"/>
      <c r="C751" s="111" t="s">
        <v>455</v>
      </c>
      <c r="D751" s="142"/>
      <c r="E751" s="143">
        <v>1</v>
      </c>
      <c r="F751" s="142" t="s">
        <v>141</v>
      </c>
      <c r="G751" s="137">
        <v>110000</v>
      </c>
      <c r="H751" s="137">
        <f>E751*G751</f>
        <v>110000</v>
      </c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1"/>
      <c r="W751" s="1"/>
      <c r="X751" s="1"/>
    </row>
    <row r="752" spans="1:25" s="38" customFormat="1" ht="30" x14ac:dyDescent="0.25">
      <c r="A752" s="43">
        <v>740</v>
      </c>
      <c r="B752" s="103" t="s">
        <v>44</v>
      </c>
      <c r="C752" s="103" t="s">
        <v>204</v>
      </c>
      <c r="D752" s="104" t="s">
        <v>19</v>
      </c>
      <c r="E752" s="104"/>
      <c r="F752" s="104"/>
      <c r="G752" s="105"/>
      <c r="H752" s="106">
        <f>H753</f>
        <v>591532</v>
      </c>
      <c r="I752" s="104" t="s">
        <v>22</v>
      </c>
      <c r="J752" s="104">
        <f>SUM(J753:J783)</f>
        <v>0</v>
      </c>
      <c r="K752" s="104">
        <f t="shared" ref="K752:U752" si="42">SUM(K753:K783)</f>
        <v>0</v>
      </c>
      <c r="L752" s="104">
        <f t="shared" si="42"/>
        <v>0</v>
      </c>
      <c r="M752" s="104">
        <f t="shared" si="42"/>
        <v>0</v>
      </c>
      <c r="N752" s="104">
        <f t="shared" si="42"/>
        <v>0</v>
      </c>
      <c r="O752" s="104">
        <f t="shared" si="42"/>
        <v>0</v>
      </c>
      <c r="P752" s="104">
        <f t="shared" si="42"/>
        <v>0</v>
      </c>
      <c r="Q752" s="104">
        <f t="shared" si="42"/>
        <v>1</v>
      </c>
      <c r="R752" s="104">
        <f t="shared" si="42"/>
        <v>0</v>
      </c>
      <c r="S752" s="104">
        <f t="shared" si="42"/>
        <v>0</v>
      </c>
      <c r="T752" s="104">
        <f t="shared" si="42"/>
        <v>0</v>
      </c>
      <c r="U752" s="104">
        <f t="shared" si="42"/>
        <v>0</v>
      </c>
      <c r="V752" s="1"/>
      <c r="W752" s="1"/>
      <c r="X752" s="1"/>
      <c r="Y752" s="1"/>
    </row>
    <row r="753" spans="1:25" s="35" customFormat="1" ht="30" x14ac:dyDescent="0.25">
      <c r="A753" s="43">
        <v>741</v>
      </c>
      <c r="B753" s="107" t="s">
        <v>44</v>
      </c>
      <c r="C753" s="107" t="s">
        <v>214</v>
      </c>
      <c r="D753" s="108" t="s">
        <v>21</v>
      </c>
      <c r="E753" s="108"/>
      <c r="F753" s="108"/>
      <c r="G753" s="109"/>
      <c r="H753" s="110">
        <f>SUM(H754:H783)</f>
        <v>591532</v>
      </c>
      <c r="I753" s="108" t="s">
        <v>22</v>
      </c>
      <c r="J753" s="94"/>
      <c r="K753" s="94"/>
      <c r="L753" s="94"/>
      <c r="M753" s="94"/>
      <c r="N753" s="94"/>
      <c r="O753" s="94"/>
      <c r="P753" s="94"/>
      <c r="Q753" s="94">
        <v>1</v>
      </c>
      <c r="R753" s="94"/>
      <c r="S753" s="94"/>
      <c r="T753" s="94"/>
      <c r="U753" s="94"/>
      <c r="V753" s="1"/>
      <c r="W753" s="1"/>
      <c r="X753" s="1"/>
      <c r="Y753" s="1"/>
    </row>
    <row r="754" spans="1:25" ht="15" x14ac:dyDescent="0.25">
      <c r="A754" s="43">
        <v>742</v>
      </c>
      <c r="B754" s="111"/>
      <c r="C754" s="153" t="s">
        <v>177</v>
      </c>
      <c r="D754" s="142"/>
      <c r="E754" s="143">
        <v>2</v>
      </c>
      <c r="F754" s="142" t="s">
        <v>85</v>
      </c>
      <c r="G754" s="137">
        <v>7200</v>
      </c>
      <c r="H754" s="137">
        <v>14400</v>
      </c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1"/>
      <c r="W754" s="1"/>
      <c r="X754" s="1"/>
    </row>
    <row r="755" spans="1:25" ht="15" x14ac:dyDescent="0.25">
      <c r="A755" s="43">
        <v>743</v>
      </c>
      <c r="B755" s="111"/>
      <c r="C755" s="153" t="s">
        <v>178</v>
      </c>
      <c r="D755" s="142"/>
      <c r="E755" s="143">
        <v>3</v>
      </c>
      <c r="F755" s="142" t="s">
        <v>85</v>
      </c>
      <c r="G755" s="137">
        <v>8550</v>
      </c>
      <c r="H755" s="137">
        <v>25650</v>
      </c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1"/>
      <c r="W755" s="1"/>
      <c r="X755" s="1"/>
    </row>
    <row r="756" spans="1:25" ht="15" x14ac:dyDescent="0.25">
      <c r="A756" s="43">
        <v>744</v>
      </c>
      <c r="B756" s="111"/>
      <c r="C756" s="153" t="s">
        <v>179</v>
      </c>
      <c r="D756" s="142"/>
      <c r="E756" s="143">
        <v>3</v>
      </c>
      <c r="F756" s="142" t="s">
        <v>85</v>
      </c>
      <c r="G756" s="137">
        <v>6500</v>
      </c>
      <c r="H756" s="137">
        <v>19500</v>
      </c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1"/>
      <c r="W756" s="1"/>
      <c r="X756" s="1"/>
    </row>
    <row r="757" spans="1:25" ht="15" x14ac:dyDescent="0.25">
      <c r="A757" s="43">
        <v>745</v>
      </c>
      <c r="B757" s="111"/>
      <c r="C757" s="153" t="s">
        <v>180</v>
      </c>
      <c r="D757" s="142"/>
      <c r="E757" s="143">
        <v>3</v>
      </c>
      <c r="F757" s="142" t="s">
        <v>85</v>
      </c>
      <c r="G757" s="137">
        <v>2850</v>
      </c>
      <c r="H757" s="137">
        <v>8550</v>
      </c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1"/>
      <c r="W757" s="1"/>
      <c r="X757" s="1"/>
    </row>
    <row r="758" spans="1:25" ht="15" x14ac:dyDescent="0.25">
      <c r="A758" s="43">
        <v>746</v>
      </c>
      <c r="B758" s="111"/>
      <c r="C758" s="153" t="s">
        <v>166</v>
      </c>
      <c r="D758" s="142"/>
      <c r="E758" s="143">
        <v>3</v>
      </c>
      <c r="F758" s="142" t="s">
        <v>85</v>
      </c>
      <c r="G758" s="137">
        <v>3300</v>
      </c>
      <c r="H758" s="137">
        <v>9900</v>
      </c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1"/>
      <c r="W758" s="1"/>
      <c r="X758" s="1"/>
    </row>
    <row r="759" spans="1:25" ht="15" x14ac:dyDescent="0.25">
      <c r="A759" s="43">
        <v>747</v>
      </c>
      <c r="B759" s="111"/>
      <c r="C759" s="153" t="s">
        <v>181</v>
      </c>
      <c r="D759" s="142"/>
      <c r="E759" s="143">
        <v>3</v>
      </c>
      <c r="F759" s="142" t="s">
        <v>85</v>
      </c>
      <c r="G759" s="137">
        <v>3750</v>
      </c>
      <c r="H759" s="137">
        <v>11250</v>
      </c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1"/>
      <c r="W759" s="1"/>
      <c r="X759" s="1"/>
    </row>
    <row r="760" spans="1:25" ht="15" x14ac:dyDescent="0.25">
      <c r="A760" s="43">
        <v>748</v>
      </c>
      <c r="B760" s="111"/>
      <c r="C760" s="153" t="s">
        <v>167</v>
      </c>
      <c r="D760" s="142"/>
      <c r="E760" s="143">
        <v>3</v>
      </c>
      <c r="F760" s="142" t="s">
        <v>85</v>
      </c>
      <c r="G760" s="137">
        <v>8000</v>
      </c>
      <c r="H760" s="137">
        <v>24000</v>
      </c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1"/>
      <c r="W760" s="1"/>
      <c r="X760" s="1"/>
    </row>
    <row r="761" spans="1:25" ht="15" x14ac:dyDescent="0.25">
      <c r="A761" s="43">
        <v>749</v>
      </c>
      <c r="B761" s="111"/>
      <c r="C761" s="153" t="s">
        <v>168</v>
      </c>
      <c r="D761" s="142"/>
      <c r="E761" s="143">
        <v>5</v>
      </c>
      <c r="F761" s="142" t="s">
        <v>95</v>
      </c>
      <c r="G761" s="137">
        <v>600</v>
      </c>
      <c r="H761" s="137">
        <v>3000</v>
      </c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1"/>
      <c r="W761" s="1"/>
      <c r="X761" s="1"/>
    </row>
    <row r="762" spans="1:25" ht="15" x14ac:dyDescent="0.25">
      <c r="A762" s="43">
        <v>750</v>
      </c>
      <c r="B762" s="111"/>
      <c r="C762" s="153" t="s">
        <v>169</v>
      </c>
      <c r="D762" s="142"/>
      <c r="E762" s="143">
        <v>4</v>
      </c>
      <c r="F762" s="142" t="s">
        <v>95</v>
      </c>
      <c r="G762" s="137">
        <v>8000</v>
      </c>
      <c r="H762" s="137">
        <v>32000</v>
      </c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1"/>
      <c r="W762" s="1"/>
      <c r="X762" s="1"/>
    </row>
    <row r="763" spans="1:25" ht="15" x14ac:dyDescent="0.25">
      <c r="A763" s="43">
        <v>751</v>
      </c>
      <c r="B763" s="111"/>
      <c r="C763" s="153" t="s">
        <v>170</v>
      </c>
      <c r="D763" s="142"/>
      <c r="E763" s="143">
        <v>1</v>
      </c>
      <c r="F763" s="142" t="s">
        <v>85</v>
      </c>
      <c r="G763" s="137">
        <v>14775</v>
      </c>
      <c r="H763" s="137">
        <v>14775</v>
      </c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1"/>
      <c r="W763" s="1"/>
      <c r="X763" s="1"/>
    </row>
    <row r="764" spans="1:25" ht="28.5" x14ac:dyDescent="0.25">
      <c r="A764" s="43">
        <v>752</v>
      </c>
      <c r="B764" s="111"/>
      <c r="C764" s="153" t="s">
        <v>171</v>
      </c>
      <c r="D764" s="142"/>
      <c r="E764" s="143">
        <v>2</v>
      </c>
      <c r="F764" s="142" t="s">
        <v>85</v>
      </c>
      <c r="G764" s="137">
        <v>14875</v>
      </c>
      <c r="H764" s="137">
        <v>29750</v>
      </c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1"/>
      <c r="W764" s="1"/>
      <c r="X764" s="1"/>
    </row>
    <row r="765" spans="1:25" ht="28.5" x14ac:dyDescent="0.25">
      <c r="A765" s="43">
        <v>753</v>
      </c>
      <c r="B765" s="111"/>
      <c r="C765" s="153" t="s">
        <v>172</v>
      </c>
      <c r="D765" s="142"/>
      <c r="E765" s="143">
        <v>5</v>
      </c>
      <c r="F765" s="142" t="s">
        <v>85</v>
      </c>
      <c r="G765" s="137">
        <v>13995</v>
      </c>
      <c r="H765" s="137">
        <v>69975</v>
      </c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1"/>
      <c r="W765" s="1"/>
      <c r="X765" s="1"/>
    </row>
    <row r="766" spans="1:25" ht="15" x14ac:dyDescent="0.25">
      <c r="A766" s="43">
        <v>754</v>
      </c>
      <c r="B766" s="111"/>
      <c r="C766" s="153" t="s">
        <v>173</v>
      </c>
      <c r="D766" s="142"/>
      <c r="E766" s="143">
        <v>4</v>
      </c>
      <c r="F766" s="142" t="s">
        <v>85</v>
      </c>
      <c r="G766" s="137">
        <v>13750</v>
      </c>
      <c r="H766" s="137">
        <v>55000</v>
      </c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1"/>
      <c r="W766" s="1"/>
      <c r="X766" s="1"/>
    </row>
    <row r="767" spans="1:25" ht="28.5" x14ac:dyDescent="0.25">
      <c r="A767" s="43">
        <v>755</v>
      </c>
      <c r="B767" s="111"/>
      <c r="C767" s="153" t="s">
        <v>174</v>
      </c>
      <c r="D767" s="142"/>
      <c r="E767" s="143">
        <v>5</v>
      </c>
      <c r="F767" s="142" t="s">
        <v>85</v>
      </c>
      <c r="G767" s="137">
        <v>12750</v>
      </c>
      <c r="H767" s="137">
        <v>63750</v>
      </c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1"/>
      <c r="W767" s="1"/>
      <c r="X767" s="1"/>
    </row>
    <row r="768" spans="1:25" ht="28.5" x14ac:dyDescent="0.25">
      <c r="A768" s="43">
        <v>756</v>
      </c>
      <c r="B768" s="111"/>
      <c r="C768" s="153" t="s">
        <v>175</v>
      </c>
      <c r="D768" s="142"/>
      <c r="E768" s="143">
        <v>2</v>
      </c>
      <c r="F768" s="142" t="s">
        <v>85</v>
      </c>
      <c r="G768" s="137">
        <v>12500</v>
      </c>
      <c r="H768" s="137">
        <v>25000</v>
      </c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1"/>
      <c r="W768" s="1"/>
      <c r="X768" s="1"/>
    </row>
    <row r="769" spans="1:25" ht="15" x14ac:dyDescent="0.25">
      <c r="A769" s="43">
        <v>757</v>
      </c>
      <c r="B769" s="111"/>
      <c r="C769" s="153" t="s">
        <v>176</v>
      </c>
      <c r="D769" s="142"/>
      <c r="E769" s="143">
        <v>1</v>
      </c>
      <c r="F769" s="142" t="s">
        <v>85</v>
      </c>
      <c r="G769" s="137">
        <v>11825</v>
      </c>
      <c r="H769" s="137">
        <v>11825</v>
      </c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1"/>
      <c r="W769" s="1"/>
      <c r="X769" s="1"/>
    </row>
    <row r="770" spans="1:25" ht="15" x14ac:dyDescent="0.25">
      <c r="A770" s="43">
        <v>758</v>
      </c>
      <c r="B770" s="111"/>
      <c r="C770" s="153" t="s">
        <v>156</v>
      </c>
      <c r="D770" s="142"/>
      <c r="E770" s="143">
        <v>3</v>
      </c>
      <c r="F770" s="142" t="s">
        <v>85</v>
      </c>
      <c r="G770" s="137">
        <v>1500</v>
      </c>
      <c r="H770" s="137">
        <v>4500</v>
      </c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1"/>
      <c r="W770" s="1"/>
      <c r="X770" s="1"/>
    </row>
    <row r="771" spans="1:25" ht="15" x14ac:dyDescent="0.25">
      <c r="A771" s="43">
        <v>759</v>
      </c>
      <c r="B771" s="111"/>
      <c r="C771" s="153" t="s">
        <v>157</v>
      </c>
      <c r="D771" s="142"/>
      <c r="E771" s="143">
        <v>10</v>
      </c>
      <c r="F771" s="142" t="s">
        <v>90</v>
      </c>
      <c r="G771" s="137">
        <v>300</v>
      </c>
      <c r="H771" s="137">
        <v>3000</v>
      </c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1"/>
      <c r="W771" s="1"/>
      <c r="X771" s="1"/>
    </row>
    <row r="772" spans="1:25" ht="15" x14ac:dyDescent="0.25">
      <c r="A772" s="43">
        <v>760</v>
      </c>
      <c r="B772" s="111"/>
      <c r="C772" s="153" t="s">
        <v>158</v>
      </c>
      <c r="D772" s="142"/>
      <c r="E772" s="143">
        <v>5</v>
      </c>
      <c r="F772" s="142" t="s">
        <v>85</v>
      </c>
      <c r="G772" s="137">
        <v>5825</v>
      </c>
      <c r="H772" s="137">
        <v>29125</v>
      </c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1"/>
      <c r="W772" s="1"/>
      <c r="X772" s="1"/>
    </row>
    <row r="773" spans="1:25" ht="15" x14ac:dyDescent="0.25">
      <c r="A773" s="43">
        <v>761</v>
      </c>
      <c r="B773" s="111"/>
      <c r="C773" s="153" t="s">
        <v>159</v>
      </c>
      <c r="D773" s="142"/>
      <c r="E773" s="143">
        <v>12</v>
      </c>
      <c r="F773" s="142" t="s">
        <v>85</v>
      </c>
      <c r="G773" s="137">
        <v>5670</v>
      </c>
      <c r="H773" s="137">
        <v>68040</v>
      </c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1"/>
      <c r="W773" s="1"/>
      <c r="X773" s="1"/>
    </row>
    <row r="774" spans="1:25" ht="15" x14ac:dyDescent="0.25">
      <c r="A774" s="43">
        <v>762</v>
      </c>
      <c r="B774" s="111"/>
      <c r="C774" s="153" t="s">
        <v>160</v>
      </c>
      <c r="D774" s="142"/>
      <c r="E774" s="143">
        <v>3</v>
      </c>
      <c r="F774" s="142" t="s">
        <v>86</v>
      </c>
      <c r="G774" s="137">
        <v>5500</v>
      </c>
      <c r="H774" s="137">
        <v>16500</v>
      </c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1"/>
      <c r="W774" s="1"/>
      <c r="X774" s="1"/>
    </row>
    <row r="775" spans="1:25" ht="15" x14ac:dyDescent="0.25">
      <c r="A775" s="43">
        <v>763</v>
      </c>
      <c r="B775" s="111"/>
      <c r="C775" s="153" t="s">
        <v>275</v>
      </c>
      <c r="D775" s="142"/>
      <c r="E775" s="143">
        <v>3</v>
      </c>
      <c r="F775" s="142" t="s">
        <v>85</v>
      </c>
      <c r="G775" s="137">
        <v>4950</v>
      </c>
      <c r="H775" s="137">
        <v>14850</v>
      </c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45"/>
      <c r="W775" s="45"/>
      <c r="X775" s="45"/>
      <c r="Y775" s="38"/>
    </row>
    <row r="776" spans="1:25" ht="15" x14ac:dyDescent="0.25">
      <c r="A776" s="43">
        <v>764</v>
      </c>
      <c r="B776" s="111"/>
      <c r="C776" s="153" t="s">
        <v>276</v>
      </c>
      <c r="D776" s="142"/>
      <c r="E776" s="143">
        <v>2</v>
      </c>
      <c r="F776" s="142" t="s">
        <v>85</v>
      </c>
      <c r="G776" s="137">
        <v>2500</v>
      </c>
      <c r="H776" s="137">
        <v>5000</v>
      </c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44"/>
      <c r="W776" s="44"/>
      <c r="X776" s="44"/>
      <c r="Y776" s="35"/>
    </row>
    <row r="777" spans="1:25" ht="15" x14ac:dyDescent="0.25">
      <c r="A777" s="43">
        <v>765</v>
      </c>
      <c r="B777" s="111"/>
      <c r="C777" s="153" t="s">
        <v>161</v>
      </c>
      <c r="D777" s="142"/>
      <c r="E777" s="143">
        <v>5</v>
      </c>
      <c r="F777" s="142" t="s">
        <v>85</v>
      </c>
      <c r="G777" s="137">
        <v>1500</v>
      </c>
      <c r="H777" s="137">
        <v>7500</v>
      </c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1"/>
      <c r="W777" s="1"/>
      <c r="X777" s="1"/>
    </row>
    <row r="778" spans="1:25" ht="15" x14ac:dyDescent="0.25">
      <c r="A778" s="43">
        <v>766</v>
      </c>
      <c r="B778" s="111"/>
      <c r="C778" s="153" t="s">
        <v>162</v>
      </c>
      <c r="D778" s="142"/>
      <c r="E778" s="143">
        <v>1</v>
      </c>
      <c r="F778" s="142" t="s">
        <v>86</v>
      </c>
      <c r="G778" s="137">
        <v>2500</v>
      </c>
      <c r="H778" s="137">
        <v>2500</v>
      </c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1"/>
      <c r="W778" s="1"/>
      <c r="X778" s="1"/>
    </row>
    <row r="779" spans="1:25" ht="15" x14ac:dyDescent="0.25">
      <c r="A779" s="43">
        <v>767</v>
      </c>
      <c r="B779" s="111"/>
      <c r="C779" s="153" t="s">
        <v>163</v>
      </c>
      <c r="D779" s="142"/>
      <c r="E779" s="143">
        <v>1</v>
      </c>
      <c r="F779" s="142" t="s">
        <v>86</v>
      </c>
      <c r="G779" s="137">
        <v>3500</v>
      </c>
      <c r="H779" s="137">
        <v>3500</v>
      </c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1"/>
      <c r="W779" s="1"/>
      <c r="X779" s="1"/>
    </row>
    <row r="780" spans="1:25" ht="15" x14ac:dyDescent="0.25">
      <c r="A780" s="43">
        <v>768</v>
      </c>
      <c r="B780" s="111"/>
      <c r="C780" s="153" t="s">
        <v>277</v>
      </c>
      <c r="D780" s="142"/>
      <c r="E780" s="143">
        <v>2</v>
      </c>
      <c r="F780" s="142" t="s">
        <v>85</v>
      </c>
      <c r="G780" s="137">
        <v>3399</v>
      </c>
      <c r="H780" s="137">
        <v>6798</v>
      </c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1"/>
      <c r="W780" s="1"/>
      <c r="X780" s="1"/>
    </row>
    <row r="781" spans="1:25" ht="15" x14ac:dyDescent="0.25">
      <c r="A781" s="43">
        <v>769</v>
      </c>
      <c r="B781" s="111"/>
      <c r="C781" s="112" t="s">
        <v>278</v>
      </c>
      <c r="D781" s="142"/>
      <c r="E781" s="143">
        <v>5</v>
      </c>
      <c r="F781" s="142" t="s">
        <v>85</v>
      </c>
      <c r="G781" s="137">
        <v>1599</v>
      </c>
      <c r="H781" s="137">
        <v>7995</v>
      </c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1"/>
      <c r="W781" s="1"/>
      <c r="X781" s="1"/>
    </row>
    <row r="782" spans="1:25" ht="15" x14ac:dyDescent="0.25">
      <c r="A782" s="43">
        <v>770</v>
      </c>
      <c r="B782" s="111"/>
      <c r="C782" s="112" t="s">
        <v>164</v>
      </c>
      <c r="D782" s="142"/>
      <c r="E782" s="143">
        <v>1</v>
      </c>
      <c r="F782" s="142" t="s">
        <v>280</v>
      </c>
      <c r="G782" s="137">
        <v>1399</v>
      </c>
      <c r="H782" s="137">
        <v>1399</v>
      </c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1"/>
      <c r="W782" s="1"/>
      <c r="X782" s="1"/>
    </row>
    <row r="783" spans="1:25" ht="15" x14ac:dyDescent="0.25">
      <c r="A783" s="43">
        <v>771</v>
      </c>
      <c r="B783" s="111"/>
      <c r="C783" s="112" t="s">
        <v>279</v>
      </c>
      <c r="D783" s="142"/>
      <c r="E783" s="143">
        <v>1</v>
      </c>
      <c r="F783" s="142" t="s">
        <v>88</v>
      </c>
      <c r="G783" s="137">
        <v>2500</v>
      </c>
      <c r="H783" s="137">
        <v>2500</v>
      </c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45"/>
      <c r="W783" s="45"/>
      <c r="X783" s="45"/>
      <c r="Y783" s="38"/>
    </row>
    <row r="784" spans="1:25" s="38" customFormat="1" ht="30" x14ac:dyDescent="0.25">
      <c r="A784" s="43">
        <v>772</v>
      </c>
      <c r="B784" s="103" t="s">
        <v>45</v>
      </c>
      <c r="C784" s="103" t="s">
        <v>46</v>
      </c>
      <c r="D784" s="104" t="s">
        <v>19</v>
      </c>
      <c r="E784" s="104"/>
      <c r="F784" s="104"/>
      <c r="G784" s="105"/>
      <c r="H784" s="106">
        <f>H785</f>
        <v>6464000</v>
      </c>
      <c r="I784" s="104" t="s">
        <v>22</v>
      </c>
      <c r="J784" s="104">
        <f>SUM(J785:J791)</f>
        <v>1</v>
      </c>
      <c r="K784" s="104">
        <f t="shared" ref="K784:U784" si="43">SUM(K785:K791)</f>
        <v>1</v>
      </c>
      <c r="L784" s="104">
        <f t="shared" si="43"/>
        <v>1</v>
      </c>
      <c r="M784" s="104">
        <f t="shared" si="43"/>
        <v>1</v>
      </c>
      <c r="N784" s="104">
        <f t="shared" si="43"/>
        <v>1</v>
      </c>
      <c r="O784" s="104">
        <f t="shared" si="43"/>
        <v>1</v>
      </c>
      <c r="P784" s="104">
        <f t="shared" si="43"/>
        <v>1</v>
      </c>
      <c r="Q784" s="104">
        <f t="shared" si="43"/>
        <v>1</v>
      </c>
      <c r="R784" s="104">
        <f t="shared" si="43"/>
        <v>1</v>
      </c>
      <c r="S784" s="104">
        <f t="shared" si="43"/>
        <v>1</v>
      </c>
      <c r="T784" s="104">
        <f t="shared" si="43"/>
        <v>1</v>
      </c>
      <c r="U784" s="104">
        <f t="shared" si="43"/>
        <v>1</v>
      </c>
      <c r="V784" s="44"/>
      <c r="W784" s="44"/>
      <c r="X784" s="44"/>
      <c r="Y784" s="35"/>
    </row>
    <row r="785" spans="1:25" s="35" customFormat="1" ht="15" x14ac:dyDescent="0.25">
      <c r="A785" s="43">
        <v>773</v>
      </c>
      <c r="B785" s="107" t="s">
        <v>45</v>
      </c>
      <c r="C785" s="107" t="s">
        <v>338</v>
      </c>
      <c r="D785" s="108" t="s">
        <v>21</v>
      </c>
      <c r="E785" s="108"/>
      <c r="F785" s="108"/>
      <c r="G785" s="109"/>
      <c r="H785" s="110">
        <f>SUM(H786:H791)</f>
        <v>6464000</v>
      </c>
      <c r="I785" s="108" t="s">
        <v>22</v>
      </c>
      <c r="J785" s="94">
        <v>1</v>
      </c>
      <c r="K785" s="94">
        <v>1</v>
      </c>
      <c r="L785" s="94">
        <v>1</v>
      </c>
      <c r="M785" s="94">
        <v>1</v>
      </c>
      <c r="N785" s="94">
        <v>1</v>
      </c>
      <c r="O785" s="94">
        <v>1</v>
      </c>
      <c r="P785" s="94">
        <v>1</v>
      </c>
      <c r="Q785" s="94">
        <v>1</v>
      </c>
      <c r="R785" s="94">
        <v>1</v>
      </c>
      <c r="S785" s="94">
        <v>1</v>
      </c>
      <c r="T785" s="94">
        <v>1</v>
      </c>
      <c r="U785" s="94">
        <v>1</v>
      </c>
      <c r="V785" s="1"/>
      <c r="W785" s="1"/>
      <c r="X785" s="1"/>
      <c r="Y785" s="1"/>
    </row>
    <row r="786" spans="1:25" ht="15" x14ac:dyDescent="0.25">
      <c r="A786" s="43">
        <v>774</v>
      </c>
      <c r="B786" s="111"/>
      <c r="C786" s="117" t="s">
        <v>177</v>
      </c>
      <c r="D786" s="117"/>
      <c r="E786" s="116">
        <v>160</v>
      </c>
      <c r="F786" s="116" t="s">
        <v>85</v>
      </c>
      <c r="G786" s="115">
        <v>7200</v>
      </c>
      <c r="H786" s="115">
        <f t="shared" ref="H786:H791" si="44">E786*G786</f>
        <v>1152000</v>
      </c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1"/>
      <c r="W786" s="1"/>
      <c r="X786" s="1"/>
    </row>
    <row r="787" spans="1:25" ht="15" x14ac:dyDescent="0.25">
      <c r="A787" s="43">
        <v>775</v>
      </c>
      <c r="B787" s="111"/>
      <c r="C787" s="117" t="s">
        <v>178</v>
      </c>
      <c r="D787" s="117"/>
      <c r="E787" s="116">
        <v>160</v>
      </c>
      <c r="F787" s="116" t="s">
        <v>85</v>
      </c>
      <c r="G787" s="115">
        <v>8550</v>
      </c>
      <c r="H787" s="115">
        <f t="shared" si="44"/>
        <v>1368000</v>
      </c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1"/>
      <c r="W787" s="1"/>
      <c r="X787" s="1"/>
    </row>
    <row r="788" spans="1:25" ht="15" x14ac:dyDescent="0.25">
      <c r="A788" s="43">
        <v>776</v>
      </c>
      <c r="B788" s="111"/>
      <c r="C788" s="117" t="s">
        <v>179</v>
      </c>
      <c r="D788" s="117"/>
      <c r="E788" s="116">
        <v>160</v>
      </c>
      <c r="F788" s="116" t="s">
        <v>85</v>
      </c>
      <c r="G788" s="115">
        <v>6500</v>
      </c>
      <c r="H788" s="115">
        <f t="shared" si="44"/>
        <v>1040000</v>
      </c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1"/>
      <c r="W788" s="1"/>
      <c r="X788" s="1"/>
    </row>
    <row r="789" spans="1:25" ht="15" x14ac:dyDescent="0.25">
      <c r="A789" s="43">
        <v>777</v>
      </c>
      <c r="B789" s="111"/>
      <c r="C789" s="117" t="s">
        <v>454</v>
      </c>
      <c r="D789" s="117"/>
      <c r="E789" s="116">
        <v>160</v>
      </c>
      <c r="F789" s="116" t="s">
        <v>85</v>
      </c>
      <c r="G789" s="115">
        <v>2600</v>
      </c>
      <c r="H789" s="115">
        <f t="shared" si="44"/>
        <v>416000</v>
      </c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45"/>
      <c r="W789" s="45"/>
      <c r="X789" s="45"/>
      <c r="Y789" s="38"/>
    </row>
    <row r="790" spans="1:25" ht="15" x14ac:dyDescent="0.25">
      <c r="A790" s="43">
        <v>778</v>
      </c>
      <c r="B790" s="111"/>
      <c r="C790" s="117" t="s">
        <v>181</v>
      </c>
      <c r="D790" s="117"/>
      <c r="E790" s="116">
        <v>160</v>
      </c>
      <c r="F790" s="116" t="s">
        <v>85</v>
      </c>
      <c r="G790" s="115">
        <v>3750</v>
      </c>
      <c r="H790" s="115">
        <f t="shared" si="44"/>
        <v>600000</v>
      </c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44"/>
      <c r="W790" s="44"/>
      <c r="X790" s="44"/>
      <c r="Y790" s="35"/>
    </row>
    <row r="791" spans="1:25" ht="15" x14ac:dyDescent="0.25">
      <c r="A791" s="43">
        <v>779</v>
      </c>
      <c r="B791" s="111"/>
      <c r="C791" s="117" t="s">
        <v>176</v>
      </c>
      <c r="D791" s="117"/>
      <c r="E791" s="116">
        <v>160</v>
      </c>
      <c r="F791" s="116" t="s">
        <v>85</v>
      </c>
      <c r="G791" s="115">
        <v>11800</v>
      </c>
      <c r="H791" s="115">
        <f t="shared" si="44"/>
        <v>1888000</v>
      </c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1"/>
      <c r="W791" s="1"/>
      <c r="X791" s="1"/>
    </row>
    <row r="792" spans="1:25" s="38" customFormat="1" ht="15" x14ac:dyDescent="0.25">
      <c r="A792" s="43">
        <v>780</v>
      </c>
      <c r="B792" s="103" t="s">
        <v>47</v>
      </c>
      <c r="C792" s="103" t="s">
        <v>48</v>
      </c>
      <c r="D792" s="104" t="s">
        <v>19</v>
      </c>
      <c r="E792" s="104"/>
      <c r="F792" s="104"/>
      <c r="G792" s="105"/>
      <c r="H792" s="106">
        <f>H793</f>
        <v>2719880</v>
      </c>
      <c r="I792" s="104" t="s">
        <v>22</v>
      </c>
      <c r="J792" s="104">
        <f>J793</f>
        <v>0</v>
      </c>
      <c r="K792" s="104">
        <f t="shared" ref="K792:U792" si="45">K793</f>
        <v>1</v>
      </c>
      <c r="L792" s="104">
        <f t="shared" si="45"/>
        <v>0</v>
      </c>
      <c r="M792" s="104">
        <f t="shared" si="45"/>
        <v>0</v>
      </c>
      <c r="N792" s="104">
        <f t="shared" si="45"/>
        <v>1</v>
      </c>
      <c r="O792" s="104">
        <f t="shared" si="45"/>
        <v>0</v>
      </c>
      <c r="P792" s="104">
        <f t="shared" si="45"/>
        <v>0</v>
      </c>
      <c r="Q792" s="104">
        <f t="shared" si="45"/>
        <v>1</v>
      </c>
      <c r="R792" s="104">
        <f t="shared" si="45"/>
        <v>0</v>
      </c>
      <c r="S792" s="104">
        <f t="shared" si="45"/>
        <v>1</v>
      </c>
      <c r="T792" s="104">
        <f t="shared" si="45"/>
        <v>0</v>
      </c>
      <c r="U792" s="104">
        <f t="shared" si="45"/>
        <v>0</v>
      </c>
      <c r="V792" s="1"/>
      <c r="W792" s="1"/>
      <c r="X792" s="1"/>
      <c r="Y792" s="1"/>
    </row>
    <row r="793" spans="1:25" s="35" customFormat="1" ht="15" x14ac:dyDescent="0.25">
      <c r="A793" s="43">
        <v>781</v>
      </c>
      <c r="B793" s="107" t="s">
        <v>47</v>
      </c>
      <c r="C793" s="107" t="s">
        <v>338</v>
      </c>
      <c r="D793" s="108" t="s">
        <v>21</v>
      </c>
      <c r="E793" s="108"/>
      <c r="F793" s="108"/>
      <c r="G793" s="109"/>
      <c r="H793" s="110">
        <f>SUM(H794:H797)</f>
        <v>2719880</v>
      </c>
      <c r="I793" s="108" t="s">
        <v>22</v>
      </c>
      <c r="J793" s="94"/>
      <c r="K793" s="94">
        <v>1</v>
      </c>
      <c r="L793" s="94"/>
      <c r="M793" s="94"/>
      <c r="N793" s="94">
        <v>1</v>
      </c>
      <c r="O793" s="94"/>
      <c r="P793" s="94"/>
      <c r="Q793" s="94">
        <v>1</v>
      </c>
      <c r="R793" s="94"/>
      <c r="S793" s="94">
        <v>1</v>
      </c>
      <c r="T793" s="94"/>
      <c r="U793" s="94"/>
      <c r="V793" s="1"/>
      <c r="W793" s="1"/>
      <c r="X793" s="1"/>
      <c r="Y793" s="1"/>
    </row>
    <row r="794" spans="1:25" ht="15" x14ac:dyDescent="0.25">
      <c r="A794" s="43">
        <v>782</v>
      </c>
      <c r="B794" s="111"/>
      <c r="C794" s="117" t="s">
        <v>358</v>
      </c>
      <c r="D794" s="117"/>
      <c r="E794" s="116">
        <v>160</v>
      </c>
      <c r="F794" s="116" t="s">
        <v>86</v>
      </c>
      <c r="G794" s="115">
        <v>3000</v>
      </c>
      <c r="H794" s="115">
        <f t="shared" ref="H794:H797" si="46">E794*G794</f>
        <v>480000</v>
      </c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1"/>
      <c r="W794" s="1"/>
      <c r="X794" s="1"/>
    </row>
    <row r="795" spans="1:25" ht="15" x14ac:dyDescent="0.25">
      <c r="A795" s="43">
        <v>783</v>
      </c>
      <c r="B795" s="111"/>
      <c r="C795" s="117" t="s">
        <v>359</v>
      </c>
      <c r="D795" s="117"/>
      <c r="E795" s="116">
        <v>160</v>
      </c>
      <c r="F795" s="116" t="s">
        <v>86</v>
      </c>
      <c r="G795" s="115">
        <v>5000</v>
      </c>
      <c r="H795" s="115">
        <f t="shared" si="46"/>
        <v>800000</v>
      </c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1"/>
      <c r="W795" s="1"/>
      <c r="X795" s="1"/>
    </row>
    <row r="796" spans="1:25" ht="15" x14ac:dyDescent="0.25">
      <c r="A796" s="43">
        <v>784</v>
      </c>
      <c r="B796" s="111"/>
      <c r="C796" s="117" t="s">
        <v>360</v>
      </c>
      <c r="D796" s="117"/>
      <c r="E796" s="116">
        <v>160</v>
      </c>
      <c r="F796" s="116" t="s">
        <v>362</v>
      </c>
      <c r="G796" s="115">
        <v>6000</v>
      </c>
      <c r="H796" s="115">
        <f t="shared" si="46"/>
        <v>960000</v>
      </c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1"/>
      <c r="W796" s="1"/>
      <c r="X796" s="1"/>
    </row>
    <row r="797" spans="1:25" ht="15" x14ac:dyDescent="0.25">
      <c r="A797" s="43">
        <v>785</v>
      </c>
      <c r="B797" s="111"/>
      <c r="C797" s="117" t="s">
        <v>361</v>
      </c>
      <c r="D797" s="117"/>
      <c r="E797" s="116">
        <v>160</v>
      </c>
      <c r="F797" s="116" t="s">
        <v>86</v>
      </c>
      <c r="G797" s="115">
        <v>2999.25</v>
      </c>
      <c r="H797" s="115">
        <f t="shared" si="46"/>
        <v>479880</v>
      </c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1"/>
      <c r="W797" s="1"/>
      <c r="X797" s="1"/>
    </row>
    <row r="798" spans="1:25" s="38" customFormat="1" ht="15" x14ac:dyDescent="0.25">
      <c r="A798" s="43">
        <v>786</v>
      </c>
      <c r="B798" s="103" t="s">
        <v>33</v>
      </c>
      <c r="C798" s="103" t="s">
        <v>363</v>
      </c>
      <c r="D798" s="104" t="s">
        <v>19</v>
      </c>
      <c r="E798" s="104"/>
      <c r="F798" s="104"/>
      <c r="G798" s="105"/>
      <c r="H798" s="106">
        <f>H799</f>
        <v>5816120</v>
      </c>
      <c r="I798" s="104" t="s">
        <v>22</v>
      </c>
      <c r="J798" s="104">
        <f>J799</f>
        <v>0</v>
      </c>
      <c r="K798" s="104">
        <f t="shared" ref="K798:U798" si="47">K799</f>
        <v>1</v>
      </c>
      <c r="L798" s="104">
        <f t="shared" si="47"/>
        <v>0</v>
      </c>
      <c r="M798" s="104">
        <f t="shared" si="47"/>
        <v>0</v>
      </c>
      <c r="N798" s="104">
        <f t="shared" si="47"/>
        <v>1</v>
      </c>
      <c r="O798" s="104">
        <f t="shared" si="47"/>
        <v>0</v>
      </c>
      <c r="P798" s="104">
        <f t="shared" si="47"/>
        <v>0</v>
      </c>
      <c r="Q798" s="104">
        <f t="shared" si="47"/>
        <v>1</v>
      </c>
      <c r="R798" s="104">
        <f t="shared" si="47"/>
        <v>0</v>
      </c>
      <c r="S798" s="104">
        <f t="shared" si="47"/>
        <v>1</v>
      </c>
      <c r="T798" s="104">
        <f t="shared" si="47"/>
        <v>0</v>
      </c>
      <c r="U798" s="104">
        <f t="shared" si="47"/>
        <v>0</v>
      </c>
      <c r="V798" s="45"/>
      <c r="W798" s="45"/>
      <c r="X798" s="45"/>
    </row>
    <row r="799" spans="1:25" s="35" customFormat="1" ht="15" x14ac:dyDescent="0.25">
      <c r="A799" s="43">
        <v>787</v>
      </c>
      <c r="B799" s="107" t="s">
        <v>33</v>
      </c>
      <c r="C799" s="107" t="s">
        <v>338</v>
      </c>
      <c r="D799" s="108" t="s">
        <v>21</v>
      </c>
      <c r="E799" s="108"/>
      <c r="F799" s="108"/>
      <c r="G799" s="109"/>
      <c r="H799" s="110">
        <f>SUM(H800:H806)</f>
        <v>5816120</v>
      </c>
      <c r="I799" s="108" t="s">
        <v>22</v>
      </c>
      <c r="J799" s="94"/>
      <c r="K799" s="94">
        <v>1</v>
      </c>
      <c r="L799" s="94"/>
      <c r="M799" s="94"/>
      <c r="N799" s="94">
        <v>1</v>
      </c>
      <c r="O799" s="94"/>
      <c r="P799" s="94"/>
      <c r="Q799" s="94">
        <v>1</v>
      </c>
      <c r="R799" s="94"/>
      <c r="S799" s="94">
        <v>1</v>
      </c>
      <c r="T799" s="94"/>
      <c r="U799" s="94"/>
      <c r="V799" s="44"/>
      <c r="W799" s="44"/>
      <c r="X799" s="44"/>
    </row>
    <row r="800" spans="1:25" ht="15" x14ac:dyDescent="0.25">
      <c r="A800" s="43">
        <v>788</v>
      </c>
      <c r="B800" s="111"/>
      <c r="C800" s="117" t="s">
        <v>364</v>
      </c>
      <c r="D800" s="117"/>
      <c r="E800" s="116">
        <v>200</v>
      </c>
      <c r="F800" s="116" t="s">
        <v>85</v>
      </c>
      <c r="G800" s="115">
        <v>4500</v>
      </c>
      <c r="H800" s="115">
        <f>E800*G800</f>
        <v>900000</v>
      </c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33"/>
      <c r="W800" s="33"/>
      <c r="X800" s="33"/>
      <c r="Y800" s="33"/>
    </row>
    <row r="801" spans="1:25" ht="15" x14ac:dyDescent="0.25">
      <c r="A801" s="43">
        <v>789</v>
      </c>
      <c r="B801" s="111"/>
      <c r="C801" s="117" t="s">
        <v>365</v>
      </c>
      <c r="D801" s="117"/>
      <c r="E801" s="116">
        <v>200</v>
      </c>
      <c r="F801" s="116" t="s">
        <v>85</v>
      </c>
      <c r="G801" s="115">
        <v>745</v>
      </c>
      <c r="H801" s="115">
        <f t="shared" ref="H801:H806" si="48">E801*G801</f>
        <v>149000</v>
      </c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33"/>
      <c r="W801" s="33"/>
      <c r="X801" s="33"/>
      <c r="Y801" s="33"/>
    </row>
    <row r="802" spans="1:25" ht="15" x14ac:dyDescent="0.25">
      <c r="A802" s="43">
        <v>790</v>
      </c>
      <c r="B802" s="111"/>
      <c r="C802" s="117" t="s">
        <v>366</v>
      </c>
      <c r="D802" s="117"/>
      <c r="E802" s="116">
        <v>200</v>
      </c>
      <c r="F802" s="116" t="s">
        <v>85</v>
      </c>
      <c r="G802" s="115">
        <v>299</v>
      </c>
      <c r="H802" s="115">
        <f t="shared" si="48"/>
        <v>59800</v>
      </c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33"/>
      <c r="W802" s="33"/>
      <c r="X802" s="33"/>
      <c r="Y802" s="33"/>
    </row>
    <row r="803" spans="1:25" ht="15" x14ac:dyDescent="0.25">
      <c r="A803" s="43">
        <v>791</v>
      </c>
      <c r="B803" s="111"/>
      <c r="C803" s="117" t="s">
        <v>367</v>
      </c>
      <c r="D803" s="117"/>
      <c r="E803" s="116">
        <v>200</v>
      </c>
      <c r="F803" s="116" t="s">
        <v>85</v>
      </c>
      <c r="G803" s="115">
        <v>2500</v>
      </c>
      <c r="H803" s="115">
        <f t="shared" si="48"/>
        <v>500000</v>
      </c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33"/>
      <c r="W803" s="33"/>
      <c r="X803" s="33"/>
      <c r="Y803" s="33"/>
    </row>
    <row r="804" spans="1:25" ht="15" x14ac:dyDescent="0.25">
      <c r="A804" s="43">
        <v>792</v>
      </c>
      <c r="B804" s="111"/>
      <c r="C804" s="117" t="s">
        <v>368</v>
      </c>
      <c r="D804" s="117"/>
      <c r="E804" s="116">
        <v>200</v>
      </c>
      <c r="F804" s="116" t="s">
        <v>85</v>
      </c>
      <c r="G804" s="115">
        <v>599</v>
      </c>
      <c r="H804" s="115">
        <f t="shared" si="48"/>
        <v>119800</v>
      </c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33"/>
      <c r="W804" s="33"/>
      <c r="X804" s="33"/>
      <c r="Y804" s="33"/>
    </row>
    <row r="805" spans="1:25" ht="15" x14ac:dyDescent="0.25">
      <c r="A805" s="43">
        <v>793</v>
      </c>
      <c r="B805" s="111"/>
      <c r="C805" s="117" t="s">
        <v>369</v>
      </c>
      <c r="D805" s="117"/>
      <c r="E805" s="116">
        <v>208</v>
      </c>
      <c r="F805" s="116" t="s">
        <v>85</v>
      </c>
      <c r="G805" s="115">
        <v>10190</v>
      </c>
      <c r="H805" s="115">
        <f t="shared" si="48"/>
        <v>2119520</v>
      </c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44"/>
      <c r="W805" s="44"/>
      <c r="X805" s="44"/>
      <c r="Y805" s="35"/>
    </row>
    <row r="806" spans="1:25" ht="15" x14ac:dyDescent="0.25">
      <c r="A806" s="43">
        <v>794</v>
      </c>
      <c r="B806" s="111"/>
      <c r="C806" s="117" t="s">
        <v>370</v>
      </c>
      <c r="D806" s="117"/>
      <c r="E806" s="116">
        <v>160</v>
      </c>
      <c r="F806" s="116" t="s">
        <v>85</v>
      </c>
      <c r="G806" s="115">
        <v>12300</v>
      </c>
      <c r="H806" s="115">
        <f t="shared" si="48"/>
        <v>1968000</v>
      </c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33"/>
      <c r="W806" s="33"/>
      <c r="X806" s="33"/>
      <c r="Y806" s="33"/>
    </row>
    <row r="807" spans="1:25" s="38" customFormat="1" ht="15" x14ac:dyDescent="0.25">
      <c r="A807" s="43">
        <v>795</v>
      </c>
      <c r="B807" s="103" t="s">
        <v>49</v>
      </c>
      <c r="C807" s="103" t="s">
        <v>50</v>
      </c>
      <c r="D807" s="104" t="s">
        <v>19</v>
      </c>
      <c r="E807" s="104"/>
      <c r="F807" s="104"/>
      <c r="G807" s="105"/>
      <c r="H807" s="106">
        <f>H808+H814+H818+H824+H830+H836+H838+H845+H852+H859+H861+H865+H871</f>
        <v>14895140</v>
      </c>
      <c r="I807" s="104" t="s">
        <v>22</v>
      </c>
      <c r="J807" s="104">
        <f>SUM(J808:J874)</f>
        <v>2</v>
      </c>
      <c r="K807" s="104">
        <f t="shared" ref="K807:U807" si="49">SUM(K808:K874)</f>
        <v>8</v>
      </c>
      <c r="L807" s="104">
        <f t="shared" si="49"/>
        <v>2</v>
      </c>
      <c r="M807" s="104">
        <f t="shared" si="49"/>
        <v>2</v>
      </c>
      <c r="N807" s="104">
        <f t="shared" si="49"/>
        <v>5</v>
      </c>
      <c r="O807" s="104">
        <f t="shared" si="49"/>
        <v>2</v>
      </c>
      <c r="P807" s="104">
        <f t="shared" si="49"/>
        <v>2</v>
      </c>
      <c r="Q807" s="104">
        <f t="shared" si="49"/>
        <v>6</v>
      </c>
      <c r="R807" s="104">
        <f t="shared" si="49"/>
        <v>2</v>
      </c>
      <c r="S807" s="104">
        <f t="shared" si="49"/>
        <v>4</v>
      </c>
      <c r="T807" s="104">
        <f t="shared" si="49"/>
        <v>2</v>
      </c>
      <c r="U807" s="104">
        <f t="shared" si="49"/>
        <v>2</v>
      </c>
      <c r="V807" s="33"/>
      <c r="W807" s="33"/>
      <c r="X807" s="33"/>
      <c r="Y807" s="33"/>
    </row>
    <row r="808" spans="1:25" s="35" customFormat="1" ht="15" x14ac:dyDescent="0.25">
      <c r="A808" s="43">
        <v>796</v>
      </c>
      <c r="B808" s="107" t="s">
        <v>49</v>
      </c>
      <c r="C808" s="107" t="s">
        <v>199</v>
      </c>
      <c r="D808" s="108" t="s">
        <v>21</v>
      </c>
      <c r="E808" s="108"/>
      <c r="F808" s="108"/>
      <c r="G808" s="109"/>
      <c r="H808" s="110">
        <f>SUM(H809:H813)</f>
        <v>448200</v>
      </c>
      <c r="I808" s="108" t="s">
        <v>22</v>
      </c>
      <c r="J808" s="94"/>
      <c r="K808" s="94">
        <v>1</v>
      </c>
      <c r="L808" s="94"/>
      <c r="M808" s="94"/>
      <c r="N808" s="94"/>
      <c r="O808" s="94"/>
      <c r="P808" s="94"/>
      <c r="Q808" s="94">
        <v>1</v>
      </c>
      <c r="R808" s="94"/>
      <c r="S808" s="94"/>
      <c r="T808" s="94"/>
      <c r="U808" s="94"/>
      <c r="V808" s="33"/>
      <c r="W808" s="33"/>
      <c r="X808" s="33"/>
      <c r="Y808" s="33"/>
    </row>
    <row r="809" spans="1:25" s="33" customFormat="1" ht="15" x14ac:dyDescent="0.25">
      <c r="A809" s="43">
        <v>797</v>
      </c>
      <c r="B809" s="124"/>
      <c r="C809" s="112" t="s">
        <v>413</v>
      </c>
      <c r="D809" s="112"/>
      <c r="E809" s="113">
        <v>780</v>
      </c>
      <c r="F809" s="113" t="s">
        <v>89</v>
      </c>
      <c r="G809" s="114">
        <v>150</v>
      </c>
      <c r="H809" s="114">
        <f t="shared" ref="H809:H813" si="50">E809*G809</f>
        <v>117000</v>
      </c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44"/>
      <c r="W809" s="44"/>
      <c r="X809" s="44"/>
      <c r="Y809" s="35"/>
    </row>
    <row r="810" spans="1:25" s="33" customFormat="1" ht="15" x14ac:dyDescent="0.25">
      <c r="A810" s="43">
        <v>798</v>
      </c>
      <c r="B810" s="124"/>
      <c r="C810" s="112" t="s">
        <v>414</v>
      </c>
      <c r="D810" s="112"/>
      <c r="E810" s="113">
        <v>780</v>
      </c>
      <c r="F810" s="113" t="s">
        <v>89</v>
      </c>
      <c r="G810" s="114">
        <v>120</v>
      </c>
      <c r="H810" s="114">
        <f t="shared" si="50"/>
        <v>93600</v>
      </c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</row>
    <row r="811" spans="1:25" s="33" customFormat="1" ht="15" x14ac:dyDescent="0.25">
      <c r="A811" s="43">
        <v>799</v>
      </c>
      <c r="B811" s="124"/>
      <c r="C811" s="112" t="s">
        <v>415</v>
      </c>
      <c r="D811" s="112"/>
      <c r="E811" s="113">
        <v>780</v>
      </c>
      <c r="F811" s="113" t="s">
        <v>89</v>
      </c>
      <c r="G811" s="114">
        <v>180</v>
      </c>
      <c r="H811" s="114">
        <f t="shared" si="50"/>
        <v>140400</v>
      </c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</row>
    <row r="812" spans="1:25" s="33" customFormat="1" ht="15" x14ac:dyDescent="0.25">
      <c r="A812" s="43">
        <v>800</v>
      </c>
      <c r="B812" s="125"/>
      <c r="C812" s="112" t="s">
        <v>416</v>
      </c>
      <c r="D812" s="112"/>
      <c r="E812" s="113">
        <v>780</v>
      </c>
      <c r="F812" s="113" t="s">
        <v>89</v>
      </c>
      <c r="G812" s="114">
        <v>120</v>
      </c>
      <c r="H812" s="114">
        <f t="shared" si="50"/>
        <v>93600</v>
      </c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</row>
    <row r="813" spans="1:25" s="33" customFormat="1" ht="15" x14ac:dyDescent="0.25">
      <c r="A813" s="43">
        <v>801</v>
      </c>
      <c r="B813" s="124"/>
      <c r="C813" s="117" t="s">
        <v>412</v>
      </c>
      <c r="D813" s="117"/>
      <c r="E813" s="113">
        <v>20</v>
      </c>
      <c r="F813" s="113" t="s">
        <v>95</v>
      </c>
      <c r="G813" s="115">
        <v>180</v>
      </c>
      <c r="H813" s="114">
        <f t="shared" si="50"/>
        <v>3600</v>
      </c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</row>
    <row r="814" spans="1:25" s="35" customFormat="1" ht="15" x14ac:dyDescent="0.25">
      <c r="A814" s="43">
        <v>802</v>
      </c>
      <c r="B814" s="107" t="s">
        <v>49</v>
      </c>
      <c r="C814" s="107" t="s">
        <v>32</v>
      </c>
      <c r="D814" s="108" t="s">
        <v>21</v>
      </c>
      <c r="E814" s="108"/>
      <c r="F814" s="108"/>
      <c r="G814" s="109"/>
      <c r="H814" s="110">
        <f>SUM(H815:H817)</f>
        <v>282240</v>
      </c>
      <c r="I814" s="108" t="s">
        <v>22</v>
      </c>
      <c r="J814" s="94">
        <v>1</v>
      </c>
      <c r="K814" s="94">
        <v>1</v>
      </c>
      <c r="L814" s="94">
        <v>1</v>
      </c>
      <c r="M814" s="94">
        <v>1</v>
      </c>
      <c r="N814" s="94">
        <v>1</v>
      </c>
      <c r="O814" s="94">
        <v>1</v>
      </c>
      <c r="P814" s="94">
        <v>1</v>
      </c>
      <c r="Q814" s="94">
        <v>1</v>
      </c>
      <c r="R814" s="94">
        <v>1</v>
      </c>
      <c r="S814" s="94">
        <v>1</v>
      </c>
      <c r="T814" s="94">
        <v>1</v>
      </c>
      <c r="U814" s="94">
        <v>1</v>
      </c>
      <c r="V814" s="33"/>
      <c r="W814" s="33"/>
      <c r="X814" s="33"/>
      <c r="Y814" s="33"/>
    </row>
    <row r="815" spans="1:25" s="33" customFormat="1" ht="15" x14ac:dyDescent="0.25">
      <c r="A815" s="43">
        <v>803</v>
      </c>
      <c r="B815" s="124"/>
      <c r="C815" s="112" t="s">
        <v>441</v>
      </c>
      <c r="D815" s="112"/>
      <c r="E815" s="113">
        <v>56</v>
      </c>
      <c r="F815" s="113" t="s">
        <v>89</v>
      </c>
      <c r="G815" s="114">
        <v>120</v>
      </c>
      <c r="H815" s="115">
        <f>E815*G815*12</f>
        <v>80640</v>
      </c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44"/>
      <c r="W815" s="44"/>
      <c r="X815" s="44"/>
      <c r="Y815" s="35"/>
    </row>
    <row r="816" spans="1:25" s="33" customFormat="1" ht="15" x14ac:dyDescent="0.25">
      <c r="A816" s="43">
        <v>804</v>
      </c>
      <c r="B816" s="124"/>
      <c r="C816" s="112" t="s">
        <v>442</v>
      </c>
      <c r="D816" s="112"/>
      <c r="E816" s="113">
        <v>56</v>
      </c>
      <c r="F816" s="113" t="s">
        <v>89</v>
      </c>
      <c r="G816" s="114">
        <v>180</v>
      </c>
      <c r="H816" s="115">
        <f t="shared" ref="H816:H817" si="51">E816*G816*12</f>
        <v>120960</v>
      </c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</row>
    <row r="817" spans="1:25" s="33" customFormat="1" ht="15" x14ac:dyDescent="0.25">
      <c r="A817" s="43">
        <v>805</v>
      </c>
      <c r="B817" s="124"/>
      <c r="C817" s="112" t="s">
        <v>443</v>
      </c>
      <c r="D817" s="112"/>
      <c r="E817" s="113">
        <v>56</v>
      </c>
      <c r="F817" s="113" t="s">
        <v>89</v>
      </c>
      <c r="G817" s="114">
        <v>120</v>
      </c>
      <c r="H817" s="115">
        <f t="shared" si="51"/>
        <v>80640</v>
      </c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</row>
    <row r="818" spans="1:25" s="35" customFormat="1" ht="15" x14ac:dyDescent="0.25">
      <c r="A818" s="43">
        <v>806</v>
      </c>
      <c r="B818" s="107" t="s">
        <v>49</v>
      </c>
      <c r="C818" s="107" t="s">
        <v>201</v>
      </c>
      <c r="D818" s="108" t="s">
        <v>21</v>
      </c>
      <c r="E818" s="108"/>
      <c r="F818" s="108"/>
      <c r="G818" s="109"/>
      <c r="H818" s="110">
        <f>SUM(H819:H823)</f>
        <v>375000</v>
      </c>
      <c r="I818" s="108" t="s">
        <v>22</v>
      </c>
      <c r="J818" s="94"/>
      <c r="K818" s="94"/>
      <c r="L818" s="94"/>
      <c r="M818" s="94"/>
      <c r="N818" s="94"/>
      <c r="O818" s="94"/>
      <c r="P818" s="94"/>
      <c r="Q818" s="94">
        <v>1</v>
      </c>
      <c r="R818" s="94"/>
      <c r="S818" s="94"/>
      <c r="T818" s="94"/>
      <c r="U818" s="94"/>
      <c r="V818" s="33"/>
      <c r="W818" s="33"/>
      <c r="X818" s="33"/>
      <c r="Y818" s="33"/>
    </row>
    <row r="819" spans="1:25" s="33" customFormat="1" ht="15" x14ac:dyDescent="0.25">
      <c r="A819" s="43">
        <v>807</v>
      </c>
      <c r="B819" s="124"/>
      <c r="C819" s="112" t="s">
        <v>436</v>
      </c>
      <c r="D819" s="112"/>
      <c r="E819" s="113">
        <v>500</v>
      </c>
      <c r="F819" s="113" t="s">
        <v>89</v>
      </c>
      <c r="G819" s="114">
        <v>150</v>
      </c>
      <c r="H819" s="115">
        <f t="shared" ref="H819:H823" si="52">E819*G819</f>
        <v>75000</v>
      </c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</row>
    <row r="820" spans="1:25" s="33" customFormat="1" ht="15" x14ac:dyDescent="0.25">
      <c r="A820" s="43">
        <v>808</v>
      </c>
      <c r="B820" s="125"/>
      <c r="C820" s="112" t="s">
        <v>437</v>
      </c>
      <c r="D820" s="112"/>
      <c r="E820" s="113">
        <v>500</v>
      </c>
      <c r="F820" s="113" t="s">
        <v>89</v>
      </c>
      <c r="G820" s="114">
        <v>120</v>
      </c>
      <c r="H820" s="115">
        <f t="shared" si="52"/>
        <v>60000</v>
      </c>
      <c r="I820" s="126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</row>
    <row r="821" spans="1:25" s="33" customFormat="1" ht="15" x14ac:dyDescent="0.25">
      <c r="A821" s="43">
        <v>809</v>
      </c>
      <c r="B821" s="124"/>
      <c r="C821" s="112" t="s">
        <v>438</v>
      </c>
      <c r="D821" s="112"/>
      <c r="E821" s="113">
        <v>500</v>
      </c>
      <c r="F821" s="113" t="s">
        <v>89</v>
      </c>
      <c r="G821" s="114">
        <v>180</v>
      </c>
      <c r="H821" s="115">
        <f t="shared" si="52"/>
        <v>90000</v>
      </c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44"/>
      <c r="W821" s="44"/>
      <c r="X821" s="44"/>
      <c r="Y821" s="35"/>
    </row>
    <row r="822" spans="1:25" s="33" customFormat="1" ht="15" x14ac:dyDescent="0.25">
      <c r="A822" s="43">
        <v>810</v>
      </c>
      <c r="B822" s="124"/>
      <c r="C822" s="112" t="s">
        <v>439</v>
      </c>
      <c r="D822" s="112"/>
      <c r="E822" s="113">
        <v>500</v>
      </c>
      <c r="F822" s="113" t="s">
        <v>89</v>
      </c>
      <c r="G822" s="114">
        <v>120</v>
      </c>
      <c r="H822" s="115">
        <f t="shared" si="52"/>
        <v>60000</v>
      </c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</row>
    <row r="823" spans="1:25" s="33" customFormat="1" ht="15" x14ac:dyDescent="0.25">
      <c r="A823" s="43">
        <v>811</v>
      </c>
      <c r="B823" s="124"/>
      <c r="C823" s="112" t="s">
        <v>440</v>
      </c>
      <c r="D823" s="112"/>
      <c r="E823" s="113">
        <v>500</v>
      </c>
      <c r="F823" s="113" t="s">
        <v>89</v>
      </c>
      <c r="G823" s="114">
        <v>180</v>
      </c>
      <c r="H823" s="115">
        <f t="shared" si="52"/>
        <v>90000</v>
      </c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</row>
    <row r="824" spans="1:25" s="35" customFormat="1" ht="15" x14ac:dyDescent="0.25">
      <c r="A824" s="43">
        <v>812</v>
      </c>
      <c r="B824" s="107" t="s">
        <v>49</v>
      </c>
      <c r="C824" s="107" t="s">
        <v>202</v>
      </c>
      <c r="D824" s="108" t="s">
        <v>21</v>
      </c>
      <c r="E824" s="108"/>
      <c r="F824" s="108"/>
      <c r="G824" s="110"/>
      <c r="H824" s="110">
        <f>SUM(H825:H829)</f>
        <v>75000</v>
      </c>
      <c r="I824" s="108" t="s">
        <v>22</v>
      </c>
      <c r="J824" s="94"/>
      <c r="K824" s="94"/>
      <c r="L824" s="94"/>
      <c r="M824" s="94"/>
      <c r="N824" s="94">
        <v>1</v>
      </c>
      <c r="O824" s="94"/>
      <c r="P824" s="94"/>
      <c r="Q824" s="94"/>
      <c r="R824" s="94"/>
      <c r="S824" s="94"/>
      <c r="T824" s="94"/>
      <c r="U824" s="94"/>
      <c r="V824" s="33"/>
      <c r="W824" s="33"/>
      <c r="X824" s="33"/>
      <c r="Y824" s="33"/>
    </row>
    <row r="825" spans="1:25" s="33" customFormat="1" ht="15" x14ac:dyDescent="0.25">
      <c r="A825" s="43">
        <v>813</v>
      </c>
      <c r="B825" s="124"/>
      <c r="C825" s="112" t="s">
        <v>281</v>
      </c>
      <c r="D825" s="112"/>
      <c r="E825" s="113">
        <v>100</v>
      </c>
      <c r="F825" s="113" t="s">
        <v>89</v>
      </c>
      <c r="G825" s="114">
        <v>150</v>
      </c>
      <c r="H825" s="115">
        <f t="shared" ref="H825:H829" si="53">E825*G825</f>
        <v>15000</v>
      </c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</row>
    <row r="826" spans="1:25" s="33" customFormat="1" ht="15" x14ac:dyDescent="0.25">
      <c r="A826" s="43">
        <v>814</v>
      </c>
      <c r="B826" s="124"/>
      <c r="C826" s="112" t="s">
        <v>282</v>
      </c>
      <c r="D826" s="112"/>
      <c r="E826" s="113">
        <v>100</v>
      </c>
      <c r="F826" s="113" t="s">
        <v>89</v>
      </c>
      <c r="G826" s="114">
        <v>120</v>
      </c>
      <c r="H826" s="115">
        <f t="shared" si="53"/>
        <v>12000</v>
      </c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</row>
    <row r="827" spans="1:25" s="33" customFormat="1" ht="15" x14ac:dyDescent="0.25">
      <c r="A827" s="43">
        <v>815</v>
      </c>
      <c r="B827" s="124"/>
      <c r="C827" s="112" t="s">
        <v>283</v>
      </c>
      <c r="D827" s="112"/>
      <c r="E827" s="113">
        <v>100</v>
      </c>
      <c r="F827" s="113" t="s">
        <v>89</v>
      </c>
      <c r="G827" s="114">
        <v>180</v>
      </c>
      <c r="H827" s="115">
        <f t="shared" si="53"/>
        <v>18000</v>
      </c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44"/>
      <c r="W827" s="44"/>
      <c r="X827" s="44"/>
      <c r="Y827" s="35"/>
    </row>
    <row r="828" spans="1:25" s="33" customFormat="1" ht="15" x14ac:dyDescent="0.25">
      <c r="A828" s="43">
        <v>816</v>
      </c>
      <c r="B828" s="124"/>
      <c r="C828" s="112" t="s">
        <v>284</v>
      </c>
      <c r="D828" s="112"/>
      <c r="E828" s="113">
        <v>100</v>
      </c>
      <c r="F828" s="113" t="s">
        <v>89</v>
      </c>
      <c r="G828" s="114">
        <v>120</v>
      </c>
      <c r="H828" s="115">
        <f t="shared" si="53"/>
        <v>12000</v>
      </c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</row>
    <row r="829" spans="1:25" s="33" customFormat="1" ht="15" x14ac:dyDescent="0.25">
      <c r="A829" s="43">
        <v>817</v>
      </c>
      <c r="B829" s="124"/>
      <c r="C829" s="112" t="s">
        <v>285</v>
      </c>
      <c r="D829" s="112"/>
      <c r="E829" s="113">
        <v>100</v>
      </c>
      <c r="F829" s="113" t="s">
        <v>89</v>
      </c>
      <c r="G829" s="114">
        <v>180</v>
      </c>
      <c r="H829" s="115">
        <f t="shared" si="53"/>
        <v>18000</v>
      </c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44"/>
      <c r="W829" s="44"/>
      <c r="X829" s="44"/>
      <c r="Y829" s="35"/>
    </row>
    <row r="830" spans="1:25" s="35" customFormat="1" ht="15" x14ac:dyDescent="0.25">
      <c r="A830" s="43">
        <v>818</v>
      </c>
      <c r="B830" s="107" t="s">
        <v>49</v>
      </c>
      <c r="C830" s="107" t="s">
        <v>211</v>
      </c>
      <c r="D830" s="108" t="s">
        <v>21</v>
      </c>
      <c r="E830" s="108"/>
      <c r="F830" s="108"/>
      <c r="G830" s="109"/>
      <c r="H830" s="110">
        <f>SUM(H831:H835)</f>
        <v>472500</v>
      </c>
      <c r="I830" s="108" t="s">
        <v>22</v>
      </c>
      <c r="J830" s="94"/>
      <c r="K830" s="94"/>
      <c r="L830" s="94"/>
      <c r="M830" s="94"/>
      <c r="N830" s="94">
        <v>1</v>
      </c>
      <c r="O830" s="94"/>
      <c r="P830" s="94"/>
      <c r="Q830" s="94"/>
      <c r="R830" s="94"/>
      <c r="S830" s="94"/>
      <c r="T830" s="94"/>
      <c r="U830" s="94"/>
      <c r="V830" s="33"/>
      <c r="W830" s="33"/>
      <c r="X830" s="33"/>
      <c r="Y830" s="33"/>
    </row>
    <row r="831" spans="1:25" s="33" customFormat="1" ht="15" x14ac:dyDescent="0.25">
      <c r="A831" s="43">
        <v>819</v>
      </c>
      <c r="B831" s="124"/>
      <c r="C831" s="129" t="s">
        <v>432</v>
      </c>
      <c r="D831" s="129"/>
      <c r="E831" s="116">
        <v>630</v>
      </c>
      <c r="F831" s="116" t="s">
        <v>89</v>
      </c>
      <c r="G831" s="115">
        <v>150</v>
      </c>
      <c r="H831" s="115">
        <f>E831*G831</f>
        <v>94500</v>
      </c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</row>
    <row r="832" spans="1:25" s="33" customFormat="1" ht="15" x14ac:dyDescent="0.25">
      <c r="A832" s="43">
        <v>820</v>
      </c>
      <c r="B832" s="125"/>
      <c r="C832" s="129" t="s">
        <v>433</v>
      </c>
      <c r="D832" s="129"/>
      <c r="E832" s="116">
        <v>630</v>
      </c>
      <c r="F832" s="116" t="s">
        <v>89</v>
      </c>
      <c r="G832" s="115">
        <v>120</v>
      </c>
      <c r="H832" s="115">
        <f t="shared" ref="H832:H835" si="54">E832*G832</f>
        <v>75600</v>
      </c>
      <c r="I832" s="126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</row>
    <row r="833" spans="1:25" s="33" customFormat="1" ht="15" x14ac:dyDescent="0.25">
      <c r="A833" s="43">
        <v>821</v>
      </c>
      <c r="B833" s="124"/>
      <c r="C833" s="129" t="s">
        <v>434</v>
      </c>
      <c r="D833" s="129"/>
      <c r="E833" s="116">
        <v>630</v>
      </c>
      <c r="F833" s="116" t="s">
        <v>89</v>
      </c>
      <c r="G833" s="115">
        <v>180</v>
      </c>
      <c r="H833" s="115">
        <f t="shared" si="54"/>
        <v>113400</v>
      </c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</row>
    <row r="834" spans="1:25" s="33" customFormat="1" ht="15" x14ac:dyDescent="0.25">
      <c r="A834" s="43">
        <v>822</v>
      </c>
      <c r="B834" s="124"/>
      <c r="C834" s="129" t="s">
        <v>433</v>
      </c>
      <c r="D834" s="129"/>
      <c r="E834" s="116">
        <v>630</v>
      </c>
      <c r="F834" s="116" t="s">
        <v>89</v>
      </c>
      <c r="G834" s="115">
        <v>120</v>
      </c>
      <c r="H834" s="115">
        <f t="shared" si="54"/>
        <v>75600</v>
      </c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</row>
    <row r="835" spans="1:25" s="33" customFormat="1" ht="15" x14ac:dyDescent="0.25">
      <c r="A835" s="43">
        <v>823</v>
      </c>
      <c r="B835" s="124"/>
      <c r="C835" s="129" t="s">
        <v>435</v>
      </c>
      <c r="D835" s="129"/>
      <c r="E835" s="116">
        <v>630</v>
      </c>
      <c r="F835" s="116" t="s">
        <v>89</v>
      </c>
      <c r="G835" s="115">
        <v>180</v>
      </c>
      <c r="H835" s="115">
        <f t="shared" si="54"/>
        <v>113400</v>
      </c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</row>
    <row r="836" spans="1:25" s="35" customFormat="1" ht="15" x14ac:dyDescent="0.25">
      <c r="A836" s="43">
        <v>824</v>
      </c>
      <c r="B836" s="107" t="s">
        <v>49</v>
      </c>
      <c r="C836" s="107" t="s">
        <v>213</v>
      </c>
      <c r="D836" s="108" t="s">
        <v>21</v>
      </c>
      <c r="E836" s="108"/>
      <c r="F836" s="108"/>
      <c r="G836" s="109"/>
      <c r="H836" s="110">
        <f>SUM(H837)</f>
        <v>985500</v>
      </c>
      <c r="I836" s="108" t="s">
        <v>22</v>
      </c>
      <c r="J836" s="94"/>
      <c r="K836" s="94">
        <v>1</v>
      </c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44"/>
      <c r="W836" s="44"/>
      <c r="X836" s="44"/>
    </row>
    <row r="837" spans="1:25" s="33" customFormat="1" ht="15" x14ac:dyDescent="0.25">
      <c r="A837" s="43">
        <v>825</v>
      </c>
      <c r="B837" s="124"/>
      <c r="C837" s="124" t="s">
        <v>290</v>
      </c>
      <c r="D837" s="127"/>
      <c r="E837" s="146">
        <v>6570</v>
      </c>
      <c r="F837" s="127" t="s">
        <v>89</v>
      </c>
      <c r="G837" s="145">
        <v>50</v>
      </c>
      <c r="H837" s="145">
        <f>E837*G837*3</f>
        <v>985500</v>
      </c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59"/>
      <c r="W837" s="59"/>
      <c r="X837" s="59"/>
      <c r="Y837" s="1"/>
    </row>
    <row r="838" spans="1:25" s="35" customFormat="1" ht="15" x14ac:dyDescent="0.25">
      <c r="A838" s="43">
        <v>826</v>
      </c>
      <c r="B838" s="107" t="s">
        <v>49</v>
      </c>
      <c r="C838" s="107" t="s">
        <v>217</v>
      </c>
      <c r="D838" s="108" t="s">
        <v>21</v>
      </c>
      <c r="E838" s="108"/>
      <c r="F838" s="108"/>
      <c r="G838" s="109"/>
      <c r="H838" s="110">
        <f>SUM(H839:H844)</f>
        <v>400400</v>
      </c>
      <c r="I838" s="108" t="s">
        <v>22</v>
      </c>
      <c r="J838" s="94"/>
      <c r="K838" s="94">
        <v>1</v>
      </c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33"/>
      <c r="W838" s="33"/>
      <c r="X838" s="33"/>
      <c r="Y838" s="33"/>
    </row>
    <row r="839" spans="1:25" s="33" customFormat="1" ht="15" x14ac:dyDescent="0.25">
      <c r="A839" s="43">
        <v>827</v>
      </c>
      <c r="B839" s="124"/>
      <c r="C839" s="124" t="s">
        <v>449</v>
      </c>
      <c r="D839" s="127"/>
      <c r="E839" s="116">
        <v>140</v>
      </c>
      <c r="F839" s="116" t="s">
        <v>89</v>
      </c>
      <c r="G839" s="144">
        <v>500</v>
      </c>
      <c r="H839" s="145">
        <f>E839*G839</f>
        <v>70000</v>
      </c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</row>
    <row r="840" spans="1:25" s="33" customFormat="1" ht="15" x14ac:dyDescent="0.25">
      <c r="A840" s="43">
        <v>828</v>
      </c>
      <c r="B840" s="124"/>
      <c r="C840" s="123" t="s">
        <v>291</v>
      </c>
      <c r="D840" s="127"/>
      <c r="E840" s="116">
        <v>140</v>
      </c>
      <c r="F840" s="116" t="s">
        <v>89</v>
      </c>
      <c r="G840" s="115">
        <v>200</v>
      </c>
      <c r="H840" s="145">
        <f t="shared" ref="H840:H844" si="55">E840*G840</f>
        <v>28000</v>
      </c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</row>
    <row r="841" spans="1:25" s="33" customFormat="1" ht="15" x14ac:dyDescent="0.25">
      <c r="A841" s="43">
        <v>829</v>
      </c>
      <c r="B841" s="124"/>
      <c r="C841" s="123" t="s">
        <v>292</v>
      </c>
      <c r="D841" s="127"/>
      <c r="E841" s="116">
        <v>140</v>
      </c>
      <c r="F841" s="116" t="s">
        <v>89</v>
      </c>
      <c r="G841" s="115">
        <v>900</v>
      </c>
      <c r="H841" s="145">
        <f t="shared" si="55"/>
        <v>126000</v>
      </c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</row>
    <row r="842" spans="1:25" s="33" customFormat="1" ht="15" x14ac:dyDescent="0.25">
      <c r="A842" s="43">
        <v>830</v>
      </c>
      <c r="B842" s="124"/>
      <c r="C842" s="123" t="s">
        <v>184</v>
      </c>
      <c r="D842" s="127"/>
      <c r="E842" s="116">
        <v>140</v>
      </c>
      <c r="F842" s="116" t="s">
        <v>89</v>
      </c>
      <c r="G842" s="115">
        <v>200</v>
      </c>
      <c r="H842" s="145">
        <f t="shared" si="55"/>
        <v>28000</v>
      </c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</row>
    <row r="843" spans="1:25" s="33" customFormat="1" ht="15" x14ac:dyDescent="0.25">
      <c r="A843" s="43">
        <v>831</v>
      </c>
      <c r="B843" s="124"/>
      <c r="C843" s="123" t="s">
        <v>450</v>
      </c>
      <c r="D843" s="127"/>
      <c r="E843" s="116">
        <v>140</v>
      </c>
      <c r="F843" s="116" t="s">
        <v>89</v>
      </c>
      <c r="G843" s="115">
        <v>900</v>
      </c>
      <c r="H843" s="145">
        <f t="shared" si="55"/>
        <v>126000</v>
      </c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46"/>
      <c r="W843" s="46"/>
      <c r="X843" s="46"/>
      <c r="Y843" s="36"/>
    </row>
    <row r="844" spans="1:25" s="33" customFormat="1" ht="15" x14ac:dyDescent="0.25">
      <c r="A844" s="43">
        <v>832</v>
      </c>
      <c r="B844" s="125"/>
      <c r="C844" s="123" t="s">
        <v>288</v>
      </c>
      <c r="D844" s="127"/>
      <c r="E844" s="116">
        <v>64</v>
      </c>
      <c r="F844" s="116" t="s">
        <v>89</v>
      </c>
      <c r="G844" s="115">
        <v>350</v>
      </c>
      <c r="H844" s="145">
        <f t="shared" si="55"/>
        <v>22400</v>
      </c>
      <c r="I844" s="126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</row>
    <row r="845" spans="1:25" s="35" customFormat="1" ht="15" x14ac:dyDescent="0.25">
      <c r="A845" s="43">
        <v>833</v>
      </c>
      <c r="B845" s="107" t="s">
        <v>49</v>
      </c>
      <c r="C845" s="107" t="s">
        <v>219</v>
      </c>
      <c r="D845" s="108" t="s">
        <v>21</v>
      </c>
      <c r="E845" s="108"/>
      <c r="F845" s="108"/>
      <c r="G845" s="109"/>
      <c r="H845" s="110">
        <f>SUM(H846:H851)</f>
        <v>400400</v>
      </c>
      <c r="I845" s="108" t="s">
        <v>22</v>
      </c>
      <c r="J845" s="94"/>
      <c r="K845" s="94">
        <v>1</v>
      </c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33"/>
      <c r="W845" s="33"/>
      <c r="X845" s="33"/>
      <c r="Y845" s="33"/>
    </row>
    <row r="846" spans="1:25" ht="15" x14ac:dyDescent="0.25">
      <c r="A846" s="43">
        <v>834</v>
      </c>
      <c r="B846" s="124"/>
      <c r="C846" s="124" t="s">
        <v>449</v>
      </c>
      <c r="D846" s="127"/>
      <c r="E846" s="116">
        <v>140</v>
      </c>
      <c r="F846" s="116" t="s">
        <v>89</v>
      </c>
      <c r="G846" s="144">
        <v>500</v>
      </c>
      <c r="H846" s="145">
        <f>E846*G846</f>
        <v>70000</v>
      </c>
      <c r="I846" s="127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33"/>
      <c r="W846" s="33"/>
      <c r="X846" s="33"/>
      <c r="Y846" s="33"/>
    </row>
    <row r="847" spans="1:25" s="33" customFormat="1" ht="15" x14ac:dyDescent="0.25">
      <c r="A847" s="43">
        <v>835</v>
      </c>
      <c r="B847" s="124"/>
      <c r="C847" s="123" t="s">
        <v>291</v>
      </c>
      <c r="D847" s="127"/>
      <c r="E847" s="116">
        <v>140</v>
      </c>
      <c r="F847" s="116" t="s">
        <v>89</v>
      </c>
      <c r="G847" s="115">
        <v>200</v>
      </c>
      <c r="H847" s="145">
        <f t="shared" ref="H847:H851" si="56">E847*G847</f>
        <v>28000</v>
      </c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</row>
    <row r="848" spans="1:25" s="33" customFormat="1" ht="15" x14ac:dyDescent="0.25">
      <c r="A848" s="43">
        <v>836</v>
      </c>
      <c r="B848" s="125"/>
      <c r="C848" s="123" t="s">
        <v>292</v>
      </c>
      <c r="D848" s="127"/>
      <c r="E848" s="116">
        <v>140</v>
      </c>
      <c r="F848" s="116" t="s">
        <v>89</v>
      </c>
      <c r="G848" s="115">
        <v>900</v>
      </c>
      <c r="H848" s="145">
        <f t="shared" si="56"/>
        <v>126000</v>
      </c>
      <c r="I848" s="126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</row>
    <row r="849" spans="1:25" s="33" customFormat="1" ht="15" x14ac:dyDescent="0.25">
      <c r="A849" s="43">
        <v>837</v>
      </c>
      <c r="B849" s="124"/>
      <c r="C849" s="123" t="s">
        <v>184</v>
      </c>
      <c r="D849" s="127"/>
      <c r="E849" s="116">
        <v>140</v>
      </c>
      <c r="F849" s="116" t="s">
        <v>89</v>
      </c>
      <c r="G849" s="115">
        <v>200</v>
      </c>
      <c r="H849" s="145">
        <f t="shared" si="56"/>
        <v>28000</v>
      </c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</row>
    <row r="850" spans="1:25" s="33" customFormat="1" ht="15" x14ac:dyDescent="0.25">
      <c r="A850" s="43">
        <v>838</v>
      </c>
      <c r="B850" s="124"/>
      <c r="C850" s="123" t="s">
        <v>450</v>
      </c>
      <c r="D850" s="127"/>
      <c r="E850" s="116">
        <v>140</v>
      </c>
      <c r="F850" s="116" t="s">
        <v>89</v>
      </c>
      <c r="G850" s="115">
        <v>900</v>
      </c>
      <c r="H850" s="145">
        <f t="shared" si="56"/>
        <v>126000</v>
      </c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46"/>
      <c r="W850" s="46"/>
      <c r="X850" s="46"/>
      <c r="Y850" s="36"/>
    </row>
    <row r="851" spans="1:25" s="33" customFormat="1" ht="15" x14ac:dyDescent="0.25">
      <c r="A851" s="43">
        <v>839</v>
      </c>
      <c r="B851" s="124"/>
      <c r="C851" s="123" t="s">
        <v>288</v>
      </c>
      <c r="D851" s="127"/>
      <c r="E851" s="116">
        <v>64</v>
      </c>
      <c r="F851" s="116" t="s">
        <v>89</v>
      </c>
      <c r="G851" s="115">
        <v>350</v>
      </c>
      <c r="H851" s="145">
        <f t="shared" si="56"/>
        <v>22400</v>
      </c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</row>
    <row r="852" spans="1:25" s="36" customFormat="1" ht="15" x14ac:dyDescent="0.25">
      <c r="A852" s="43">
        <v>840</v>
      </c>
      <c r="B852" s="107" t="s">
        <v>49</v>
      </c>
      <c r="C852" s="107" t="s">
        <v>220</v>
      </c>
      <c r="D852" s="108" t="s">
        <v>21</v>
      </c>
      <c r="E852" s="108"/>
      <c r="F852" s="108"/>
      <c r="G852" s="109"/>
      <c r="H852" s="110">
        <f>SUM(H853:H858)</f>
        <v>400400</v>
      </c>
      <c r="I852" s="108" t="s">
        <v>22</v>
      </c>
      <c r="J852" s="94"/>
      <c r="K852" s="94"/>
      <c r="L852" s="94"/>
      <c r="M852" s="94"/>
      <c r="N852" s="94"/>
      <c r="O852" s="94"/>
      <c r="P852" s="94"/>
      <c r="Q852" s="94">
        <v>1</v>
      </c>
      <c r="R852" s="94"/>
      <c r="S852" s="94"/>
      <c r="T852" s="94"/>
      <c r="U852" s="94"/>
      <c r="V852" s="46"/>
      <c r="W852" s="46"/>
      <c r="X852" s="46"/>
    </row>
    <row r="853" spans="1:25" s="33" customFormat="1" ht="15" x14ac:dyDescent="0.25">
      <c r="A853" s="43">
        <v>841</v>
      </c>
      <c r="B853" s="124"/>
      <c r="C853" s="124" t="s">
        <v>449</v>
      </c>
      <c r="D853" s="127"/>
      <c r="E853" s="116">
        <v>140</v>
      </c>
      <c r="F853" s="116" t="s">
        <v>89</v>
      </c>
      <c r="G853" s="144">
        <v>500</v>
      </c>
      <c r="H853" s="145">
        <f>E853*G853</f>
        <v>70000</v>
      </c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</row>
    <row r="854" spans="1:25" s="33" customFormat="1" ht="15" x14ac:dyDescent="0.25">
      <c r="A854" s="43">
        <v>842</v>
      </c>
      <c r="B854" s="124"/>
      <c r="C854" s="123" t="s">
        <v>291</v>
      </c>
      <c r="D854" s="127"/>
      <c r="E854" s="116">
        <v>140</v>
      </c>
      <c r="F854" s="116" t="s">
        <v>89</v>
      </c>
      <c r="G854" s="115">
        <v>200</v>
      </c>
      <c r="H854" s="145">
        <f t="shared" ref="H854:H858" si="57">E854*G854</f>
        <v>28000</v>
      </c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</row>
    <row r="855" spans="1:25" s="33" customFormat="1" ht="15" x14ac:dyDescent="0.25">
      <c r="A855" s="43">
        <v>843</v>
      </c>
      <c r="B855" s="124"/>
      <c r="C855" s="123" t="s">
        <v>292</v>
      </c>
      <c r="D855" s="127"/>
      <c r="E855" s="116">
        <v>140</v>
      </c>
      <c r="F855" s="116" t="s">
        <v>89</v>
      </c>
      <c r="G855" s="115">
        <v>900</v>
      </c>
      <c r="H855" s="145">
        <f t="shared" si="57"/>
        <v>126000</v>
      </c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</row>
    <row r="856" spans="1:25" s="33" customFormat="1" ht="15" x14ac:dyDescent="0.25">
      <c r="A856" s="43">
        <v>844</v>
      </c>
      <c r="B856" s="124"/>
      <c r="C856" s="123" t="s">
        <v>184</v>
      </c>
      <c r="D856" s="127"/>
      <c r="E856" s="116">
        <v>140</v>
      </c>
      <c r="F856" s="116" t="s">
        <v>89</v>
      </c>
      <c r="G856" s="115">
        <v>200</v>
      </c>
      <c r="H856" s="145">
        <f t="shared" si="57"/>
        <v>28000</v>
      </c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46"/>
      <c r="W856" s="46"/>
      <c r="X856" s="46"/>
      <c r="Y856" s="36"/>
    </row>
    <row r="857" spans="1:25" s="33" customFormat="1" ht="15" x14ac:dyDescent="0.25">
      <c r="A857" s="43">
        <v>845</v>
      </c>
      <c r="B857" s="124"/>
      <c r="C857" s="123" t="s">
        <v>450</v>
      </c>
      <c r="D857" s="127"/>
      <c r="E857" s="116">
        <v>140</v>
      </c>
      <c r="F857" s="116" t="s">
        <v>89</v>
      </c>
      <c r="G857" s="115">
        <v>900</v>
      </c>
      <c r="H857" s="145">
        <f t="shared" si="57"/>
        <v>126000</v>
      </c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</row>
    <row r="858" spans="1:25" s="33" customFormat="1" ht="15" x14ac:dyDescent="0.25">
      <c r="A858" s="43">
        <v>846</v>
      </c>
      <c r="B858" s="124"/>
      <c r="C858" s="123" t="s">
        <v>288</v>
      </c>
      <c r="D858" s="127"/>
      <c r="E858" s="116">
        <v>64</v>
      </c>
      <c r="F858" s="116" t="s">
        <v>89</v>
      </c>
      <c r="G858" s="115">
        <v>350</v>
      </c>
      <c r="H858" s="145">
        <f t="shared" si="57"/>
        <v>22400</v>
      </c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</row>
    <row r="859" spans="1:25" s="36" customFormat="1" ht="15" x14ac:dyDescent="0.25">
      <c r="A859" s="43">
        <v>847</v>
      </c>
      <c r="B859" s="107" t="s">
        <v>49</v>
      </c>
      <c r="C859" s="107" t="s">
        <v>37</v>
      </c>
      <c r="D859" s="108" t="s">
        <v>21</v>
      </c>
      <c r="E859" s="108"/>
      <c r="F859" s="108"/>
      <c r="G859" s="109"/>
      <c r="H859" s="110">
        <f>SUM(H860)</f>
        <v>72000</v>
      </c>
      <c r="I859" s="108" t="s">
        <v>22</v>
      </c>
      <c r="J859" s="94"/>
      <c r="K859" s="94">
        <v>1</v>
      </c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33"/>
      <c r="W859" s="33"/>
      <c r="X859" s="33"/>
      <c r="Y859" s="33"/>
    </row>
    <row r="860" spans="1:25" s="33" customFormat="1" ht="15" x14ac:dyDescent="0.25">
      <c r="A860" s="43">
        <v>848</v>
      </c>
      <c r="B860" s="124"/>
      <c r="C860" s="124" t="s">
        <v>124</v>
      </c>
      <c r="D860" s="127"/>
      <c r="E860" s="154">
        <v>360</v>
      </c>
      <c r="F860" s="136" t="s">
        <v>89</v>
      </c>
      <c r="G860" s="155">
        <v>200</v>
      </c>
      <c r="H860" s="137">
        <f t="shared" ref="H860" si="58">G860*E860</f>
        <v>72000</v>
      </c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</row>
    <row r="861" spans="1:25" s="36" customFormat="1" ht="15" x14ac:dyDescent="0.25">
      <c r="A861" s="43">
        <v>849</v>
      </c>
      <c r="B861" s="107" t="s">
        <v>49</v>
      </c>
      <c r="C861" s="107" t="s">
        <v>222</v>
      </c>
      <c r="D861" s="108" t="s">
        <v>21</v>
      </c>
      <c r="E861" s="108"/>
      <c r="F861" s="108"/>
      <c r="G861" s="109"/>
      <c r="H861" s="110">
        <f>SUM(H862:H864)</f>
        <v>362700</v>
      </c>
      <c r="I861" s="108" t="s">
        <v>22</v>
      </c>
      <c r="J861" s="94"/>
      <c r="K861" s="94"/>
      <c r="L861" s="94"/>
      <c r="M861" s="94"/>
      <c r="N861" s="94"/>
      <c r="O861" s="94"/>
      <c r="P861" s="94"/>
      <c r="Q861" s="94"/>
      <c r="R861" s="94"/>
      <c r="S861" s="94">
        <v>1</v>
      </c>
      <c r="T861" s="94"/>
      <c r="U861" s="94"/>
      <c r="V861" s="33"/>
      <c r="W861" s="33"/>
      <c r="X861" s="33"/>
      <c r="Y861" s="33"/>
    </row>
    <row r="862" spans="1:25" s="33" customFormat="1" ht="15" x14ac:dyDescent="0.25">
      <c r="A862" s="43">
        <v>850</v>
      </c>
      <c r="B862" s="124"/>
      <c r="C862" s="124" t="s">
        <v>429</v>
      </c>
      <c r="D862" s="127"/>
      <c r="E862" s="146">
        <v>279</v>
      </c>
      <c r="F862" s="127" t="s">
        <v>89</v>
      </c>
      <c r="G862" s="145">
        <v>200</v>
      </c>
      <c r="H862" s="145">
        <v>55800</v>
      </c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46"/>
      <c r="W862" s="46"/>
      <c r="X862" s="46"/>
      <c r="Y862" s="36"/>
    </row>
    <row r="863" spans="1:25" s="33" customFormat="1" ht="15" x14ac:dyDescent="0.25">
      <c r="A863" s="43">
        <v>851</v>
      </c>
      <c r="B863" s="124"/>
      <c r="C863" s="124" t="s">
        <v>430</v>
      </c>
      <c r="D863" s="127"/>
      <c r="E863" s="146">
        <v>279</v>
      </c>
      <c r="F863" s="127" t="s">
        <v>89</v>
      </c>
      <c r="G863" s="145">
        <v>900</v>
      </c>
      <c r="H863" s="145">
        <v>251100</v>
      </c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</row>
    <row r="864" spans="1:25" s="33" customFormat="1" ht="15" x14ac:dyDescent="0.25">
      <c r="A864" s="43">
        <v>852</v>
      </c>
      <c r="B864" s="124"/>
      <c r="C864" s="124" t="s">
        <v>431</v>
      </c>
      <c r="D864" s="127"/>
      <c r="E864" s="146">
        <v>279</v>
      </c>
      <c r="F864" s="127" t="s">
        <v>89</v>
      </c>
      <c r="G864" s="145">
        <v>200</v>
      </c>
      <c r="H864" s="145">
        <v>55800</v>
      </c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</row>
    <row r="865" spans="1:25" s="36" customFormat="1" ht="15" x14ac:dyDescent="0.25">
      <c r="A865" s="43">
        <v>853</v>
      </c>
      <c r="B865" s="107" t="s">
        <v>49</v>
      </c>
      <c r="C865" s="107" t="s">
        <v>340</v>
      </c>
      <c r="D865" s="108" t="s">
        <v>21</v>
      </c>
      <c r="E865" s="108"/>
      <c r="F865" s="108"/>
      <c r="G865" s="109"/>
      <c r="H865" s="110">
        <f>SUM(H866:H870)</f>
        <v>10500000</v>
      </c>
      <c r="I865" s="108" t="s">
        <v>22</v>
      </c>
      <c r="J865" s="94">
        <v>1</v>
      </c>
      <c r="K865" s="94">
        <v>1</v>
      </c>
      <c r="L865" s="94">
        <v>1</v>
      </c>
      <c r="M865" s="94">
        <v>1</v>
      </c>
      <c r="N865" s="94">
        <v>1</v>
      </c>
      <c r="O865" s="94">
        <v>1</v>
      </c>
      <c r="P865" s="94">
        <v>1</v>
      </c>
      <c r="Q865" s="94">
        <v>1</v>
      </c>
      <c r="R865" s="94">
        <v>1</v>
      </c>
      <c r="S865" s="94">
        <v>1</v>
      </c>
      <c r="T865" s="94">
        <v>1</v>
      </c>
      <c r="U865" s="94">
        <v>1</v>
      </c>
      <c r="V865" s="33"/>
      <c r="W865" s="33"/>
      <c r="X865" s="33"/>
      <c r="Y865" s="33"/>
    </row>
    <row r="866" spans="1:25" s="33" customFormat="1" ht="15" x14ac:dyDescent="0.25">
      <c r="A866" s="43">
        <v>854</v>
      </c>
      <c r="B866" s="124"/>
      <c r="C866" s="117" t="s">
        <v>424</v>
      </c>
      <c r="D866" s="117"/>
      <c r="E866" s="116">
        <v>3500</v>
      </c>
      <c r="F866" s="116" t="s">
        <v>89</v>
      </c>
      <c r="G866" s="115">
        <v>150</v>
      </c>
      <c r="H866" s="115">
        <f>E866*G866*4</f>
        <v>2100000</v>
      </c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1"/>
      <c r="W866" s="1"/>
      <c r="X866" s="1"/>
      <c r="Y866" s="1"/>
    </row>
    <row r="867" spans="1:25" s="33" customFormat="1" ht="15" x14ac:dyDescent="0.25">
      <c r="A867" s="43">
        <v>855</v>
      </c>
      <c r="B867" s="124"/>
      <c r="C867" s="117" t="s">
        <v>425</v>
      </c>
      <c r="D867" s="117"/>
      <c r="E867" s="116">
        <v>3500</v>
      </c>
      <c r="F867" s="116" t="s">
        <v>89</v>
      </c>
      <c r="G867" s="115">
        <v>120</v>
      </c>
      <c r="H867" s="115">
        <f t="shared" ref="H867:H870" si="59">E867*G867*4</f>
        <v>1680000</v>
      </c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1"/>
      <c r="W867" s="1"/>
      <c r="X867" s="1"/>
      <c r="Y867" s="1"/>
    </row>
    <row r="868" spans="1:25" s="33" customFormat="1" ht="15" x14ac:dyDescent="0.25">
      <c r="A868" s="43">
        <v>856</v>
      </c>
      <c r="B868" s="124"/>
      <c r="C868" s="117" t="s">
        <v>426</v>
      </c>
      <c r="D868" s="117"/>
      <c r="E868" s="116">
        <v>3500</v>
      </c>
      <c r="F868" s="116" t="s">
        <v>89</v>
      </c>
      <c r="G868" s="115">
        <v>180</v>
      </c>
      <c r="H868" s="115">
        <f t="shared" si="59"/>
        <v>2520000</v>
      </c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1"/>
      <c r="W868" s="1"/>
      <c r="X868" s="1"/>
      <c r="Y868" s="1"/>
    </row>
    <row r="869" spans="1:25" s="33" customFormat="1" ht="15" x14ac:dyDescent="0.25">
      <c r="A869" s="43">
        <v>857</v>
      </c>
      <c r="B869" s="124"/>
      <c r="C869" s="117" t="s">
        <v>427</v>
      </c>
      <c r="D869" s="117"/>
      <c r="E869" s="116">
        <v>3500</v>
      </c>
      <c r="F869" s="116" t="s">
        <v>89</v>
      </c>
      <c r="G869" s="115">
        <v>120</v>
      </c>
      <c r="H869" s="115">
        <f t="shared" si="59"/>
        <v>1680000</v>
      </c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1"/>
      <c r="W869" s="1"/>
      <c r="X869" s="1"/>
      <c r="Y869" s="1"/>
    </row>
    <row r="870" spans="1:25" s="33" customFormat="1" ht="15" x14ac:dyDescent="0.25">
      <c r="A870" s="43">
        <v>858</v>
      </c>
      <c r="B870" s="124"/>
      <c r="C870" s="117" t="s">
        <v>428</v>
      </c>
      <c r="D870" s="117"/>
      <c r="E870" s="116">
        <v>3500</v>
      </c>
      <c r="F870" s="116" t="s">
        <v>89</v>
      </c>
      <c r="G870" s="115">
        <v>180</v>
      </c>
      <c r="H870" s="115">
        <f t="shared" si="59"/>
        <v>2520000</v>
      </c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1"/>
      <c r="W870" s="1"/>
      <c r="X870" s="1"/>
      <c r="Y870" s="1"/>
    </row>
    <row r="871" spans="1:25" s="36" customFormat="1" ht="15" x14ac:dyDescent="0.25">
      <c r="A871" s="43">
        <v>859</v>
      </c>
      <c r="B871" s="107" t="s">
        <v>49</v>
      </c>
      <c r="C871" s="107" t="s">
        <v>341</v>
      </c>
      <c r="D871" s="108" t="s">
        <v>21</v>
      </c>
      <c r="E871" s="108"/>
      <c r="F871" s="108"/>
      <c r="G871" s="109"/>
      <c r="H871" s="110">
        <f>SUM(H872:H874)</f>
        <v>120800</v>
      </c>
      <c r="I871" s="108" t="s">
        <v>22</v>
      </c>
      <c r="J871" s="94"/>
      <c r="K871" s="94">
        <v>1</v>
      </c>
      <c r="L871" s="94"/>
      <c r="M871" s="94"/>
      <c r="N871" s="94">
        <v>1</v>
      </c>
      <c r="O871" s="94"/>
      <c r="P871" s="94"/>
      <c r="Q871" s="94">
        <v>1</v>
      </c>
      <c r="R871" s="94"/>
      <c r="S871" s="94">
        <v>1</v>
      </c>
      <c r="T871" s="94"/>
      <c r="U871" s="94"/>
      <c r="V871" s="1"/>
      <c r="W871" s="1"/>
      <c r="X871" s="1"/>
      <c r="Y871" s="1"/>
    </row>
    <row r="872" spans="1:25" s="33" customFormat="1" ht="15" x14ac:dyDescent="0.25">
      <c r="A872" s="43">
        <v>860</v>
      </c>
      <c r="B872" s="124"/>
      <c r="C872" s="117" t="s">
        <v>422</v>
      </c>
      <c r="D872" s="117"/>
      <c r="E872" s="116">
        <v>90</v>
      </c>
      <c r="F872" s="116" t="s">
        <v>89</v>
      </c>
      <c r="G872" s="115">
        <v>120</v>
      </c>
      <c r="H872" s="115">
        <f>E872*G872*4</f>
        <v>43200</v>
      </c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1"/>
      <c r="W872" s="1"/>
      <c r="X872" s="1"/>
      <c r="Y872" s="1"/>
    </row>
    <row r="873" spans="1:25" s="33" customFormat="1" ht="15" x14ac:dyDescent="0.25">
      <c r="A873" s="43">
        <v>861</v>
      </c>
      <c r="B873" s="124"/>
      <c r="C873" s="117" t="s">
        <v>423</v>
      </c>
      <c r="D873" s="117"/>
      <c r="E873" s="116">
        <v>90</v>
      </c>
      <c r="F873" s="116" t="s">
        <v>89</v>
      </c>
      <c r="G873" s="115">
        <v>180</v>
      </c>
      <c r="H873" s="115">
        <f t="shared" ref="H873:H874" si="60">E873*G873*4</f>
        <v>64800</v>
      </c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5"/>
      <c r="W873" s="5"/>
      <c r="X873" s="5"/>
      <c r="Y873" s="5"/>
    </row>
    <row r="874" spans="1:25" s="33" customFormat="1" ht="15" x14ac:dyDescent="0.25">
      <c r="A874" s="43">
        <v>862</v>
      </c>
      <c r="B874" s="124"/>
      <c r="C874" s="117" t="s">
        <v>183</v>
      </c>
      <c r="D874" s="117"/>
      <c r="E874" s="116">
        <v>32</v>
      </c>
      <c r="F874" s="116" t="s">
        <v>90</v>
      </c>
      <c r="G874" s="115">
        <v>100</v>
      </c>
      <c r="H874" s="115">
        <f t="shared" si="60"/>
        <v>12800</v>
      </c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1"/>
      <c r="W874" s="1"/>
      <c r="X874" s="1"/>
      <c r="Y874" s="1"/>
    </row>
    <row r="875" spans="1:25" ht="15" x14ac:dyDescent="0.25">
      <c r="A875" s="93"/>
      <c r="B875" s="100"/>
      <c r="C875" s="156" t="s">
        <v>53</v>
      </c>
      <c r="D875" s="101"/>
      <c r="E875" s="101"/>
      <c r="F875" s="101"/>
      <c r="G875" s="102"/>
      <c r="H875" s="157">
        <f>H12+H370+H379+H492+H591+H739+H746+H752+H784+H792+H798+H807+H749</f>
        <v>58147820</v>
      </c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"/>
      <c r="W875" s="1"/>
      <c r="X875" s="1"/>
    </row>
    <row r="876" spans="1:25" ht="15" x14ac:dyDescent="0.25">
      <c r="A876" s="172"/>
      <c r="B876" s="172"/>
      <c r="C876" s="172"/>
      <c r="D876" s="172"/>
      <c r="E876" s="172"/>
      <c r="F876" s="172"/>
      <c r="G876" s="172"/>
      <c r="H876" s="172"/>
      <c r="I876" s="172"/>
      <c r="J876" s="172"/>
      <c r="K876" s="172"/>
      <c r="L876" s="172"/>
      <c r="M876" s="172"/>
      <c r="N876" s="172"/>
      <c r="O876" s="172"/>
      <c r="P876" s="172"/>
      <c r="Q876" s="172"/>
      <c r="R876" s="172"/>
      <c r="S876" s="172"/>
      <c r="T876" s="172"/>
      <c r="U876" s="172"/>
    </row>
    <row r="877" spans="1:25" ht="15.75" x14ac:dyDescent="0.25">
      <c r="A877" s="185" t="s">
        <v>54</v>
      </c>
      <c r="B877" s="185"/>
      <c r="C877" s="185"/>
      <c r="D877" s="4"/>
      <c r="E877" s="2"/>
      <c r="F877" s="2"/>
      <c r="G877" s="31"/>
      <c r="H877" s="31"/>
      <c r="I877" s="186" t="s">
        <v>56</v>
      </c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</row>
    <row r="878" spans="1:25" ht="15.75" x14ac:dyDescent="0.25">
      <c r="A878" s="187"/>
      <c r="B878" s="187"/>
      <c r="C878" s="187"/>
      <c r="D878" s="2"/>
      <c r="E878" s="2"/>
      <c r="F878" s="2"/>
      <c r="G878" s="31"/>
      <c r="H878" s="31"/>
      <c r="I878" s="177"/>
      <c r="J878" s="177"/>
      <c r="K878" s="177"/>
      <c r="L878" s="177"/>
      <c r="M878" s="177"/>
      <c r="N878" s="177"/>
      <c r="O878" s="177"/>
      <c r="P878" s="177"/>
      <c r="Q878" s="177"/>
      <c r="R878" s="177"/>
      <c r="S878" s="177"/>
      <c r="T878" s="177"/>
      <c r="U878" s="177"/>
    </row>
    <row r="879" spans="1:25" ht="15.75" x14ac:dyDescent="0.25">
      <c r="A879" s="187"/>
      <c r="B879" s="187"/>
      <c r="C879" s="187"/>
      <c r="D879" s="2"/>
      <c r="E879" s="2"/>
      <c r="F879" s="2"/>
      <c r="G879" s="31"/>
      <c r="H879" s="41"/>
      <c r="I879" s="177"/>
      <c r="J879" s="177"/>
      <c r="K879" s="177"/>
      <c r="L879" s="177"/>
      <c r="M879" s="177"/>
      <c r="N879" s="177"/>
      <c r="O879" s="177"/>
      <c r="P879" s="177"/>
      <c r="Q879" s="177"/>
      <c r="R879" s="177"/>
      <c r="S879" s="177"/>
      <c r="T879" s="177"/>
      <c r="U879" s="177"/>
    </row>
    <row r="880" spans="1:25" ht="15.75" x14ac:dyDescent="0.25">
      <c r="A880" s="187"/>
      <c r="B880" s="187"/>
      <c r="C880" s="187"/>
      <c r="D880" s="2"/>
      <c r="E880" s="2"/>
      <c r="F880" s="2"/>
      <c r="G880" s="31"/>
      <c r="H880" s="31"/>
      <c r="I880" s="177"/>
      <c r="J880" s="177"/>
      <c r="K880" s="177"/>
      <c r="L880" s="177"/>
      <c r="M880" s="177"/>
      <c r="N880" s="177"/>
      <c r="O880" s="177"/>
      <c r="P880" s="177"/>
      <c r="Q880" s="177"/>
      <c r="R880" s="177"/>
      <c r="S880" s="177"/>
      <c r="T880" s="177"/>
      <c r="U880" s="177"/>
    </row>
    <row r="881" spans="1:25" ht="15.75" x14ac:dyDescent="0.25">
      <c r="A881" s="187"/>
      <c r="B881" s="187"/>
      <c r="C881" s="187"/>
      <c r="D881" s="2"/>
      <c r="E881" s="2"/>
      <c r="F881" s="2"/>
      <c r="G881" s="31"/>
      <c r="H881" s="31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5" s="5" customFormat="1" ht="15.75" x14ac:dyDescent="0.25">
      <c r="A882" s="189" t="s">
        <v>385</v>
      </c>
      <c r="B882" s="189"/>
      <c r="C882" s="189"/>
      <c r="D882" s="2"/>
      <c r="E882" s="2"/>
      <c r="F882" s="2"/>
      <c r="G882" s="31"/>
      <c r="H882" s="31"/>
      <c r="I882" s="190" t="s">
        <v>185</v>
      </c>
      <c r="J882" s="190"/>
      <c r="K882" s="190"/>
      <c r="L882" s="190"/>
      <c r="M882" s="190"/>
      <c r="N882" s="190"/>
      <c r="O882" s="190"/>
      <c r="P882" s="190"/>
      <c r="Q882" s="2"/>
      <c r="R882" s="2"/>
      <c r="S882" s="2"/>
      <c r="T882" s="2"/>
      <c r="U882" s="2"/>
      <c r="V882" s="32"/>
      <c r="W882" s="32"/>
      <c r="X882" s="32"/>
      <c r="Y882" s="1"/>
    </row>
    <row r="883" spans="1:25" ht="15.75" x14ac:dyDescent="0.25">
      <c r="A883" s="187" t="s">
        <v>389</v>
      </c>
      <c r="B883" s="187"/>
      <c r="C883" s="187"/>
      <c r="D883" s="2"/>
      <c r="E883" s="2"/>
      <c r="F883" s="2"/>
      <c r="G883" s="31"/>
      <c r="H883" s="31"/>
      <c r="I883" s="188" t="s">
        <v>186</v>
      </c>
      <c r="J883" s="188"/>
      <c r="K883" s="188"/>
      <c r="L883" s="188"/>
      <c r="M883" s="188"/>
      <c r="N883" s="188"/>
      <c r="O883" s="188"/>
      <c r="P883" s="188"/>
      <c r="Q883" s="2"/>
      <c r="R883" s="2"/>
      <c r="S883" s="2"/>
      <c r="T883" s="2"/>
      <c r="U883" s="2"/>
    </row>
    <row r="884" spans="1:25" ht="15.75" x14ac:dyDescent="0.25">
      <c r="A884" s="187" t="s">
        <v>187</v>
      </c>
      <c r="B884" s="187"/>
      <c r="C884" s="187"/>
      <c r="D884" s="2"/>
      <c r="E884" s="2"/>
      <c r="F884" s="2"/>
      <c r="G884" s="31"/>
      <c r="H884" s="31"/>
      <c r="I884" s="188" t="s">
        <v>188</v>
      </c>
      <c r="J884" s="188"/>
      <c r="K884" s="188"/>
      <c r="L884" s="188"/>
      <c r="M884" s="188"/>
      <c r="N884" s="188"/>
      <c r="O884" s="188"/>
      <c r="P884" s="188"/>
      <c r="Q884" s="2"/>
      <c r="R884" s="2"/>
      <c r="S884" s="2"/>
      <c r="T884" s="2"/>
      <c r="U884" s="2"/>
    </row>
    <row r="885" spans="1:25" x14ac:dyDescent="0.3">
      <c r="N885" s="3"/>
      <c r="Q885" s="3"/>
      <c r="S885" s="3"/>
    </row>
    <row r="886" spans="1:25" x14ac:dyDescent="0.3">
      <c r="N886" s="3"/>
      <c r="Q886" s="3"/>
      <c r="S886" s="3"/>
    </row>
    <row r="887" spans="1:25" x14ac:dyDescent="0.3">
      <c r="N887" s="3"/>
      <c r="Q887" s="3"/>
      <c r="S887" s="3"/>
    </row>
    <row r="892" spans="1:25" x14ac:dyDescent="0.3">
      <c r="J892" s="3">
        <f>J17+J375+J384+J596+J744+J757+J789+J797+J803+J812</f>
        <v>0</v>
      </c>
    </row>
  </sheetData>
  <autoFilter ref="C1:C892" xr:uid="{00000000-0001-0000-0200-000000000000}"/>
  <mergeCells count="27">
    <mergeCell ref="A884:C884"/>
    <mergeCell ref="I884:P884"/>
    <mergeCell ref="A880:C880"/>
    <mergeCell ref="I880:U880"/>
    <mergeCell ref="A881:C881"/>
    <mergeCell ref="A882:C882"/>
    <mergeCell ref="I882:P882"/>
    <mergeCell ref="A883:C883"/>
    <mergeCell ref="I883:P883"/>
    <mergeCell ref="A877:C877"/>
    <mergeCell ref="I877:U877"/>
    <mergeCell ref="A878:C878"/>
    <mergeCell ref="I878:U878"/>
    <mergeCell ref="A879:C879"/>
    <mergeCell ref="I879:U879"/>
    <mergeCell ref="A876:U876"/>
    <mergeCell ref="A1:U1"/>
    <mergeCell ref="A2:U2"/>
    <mergeCell ref="A3:U3"/>
    <mergeCell ref="A4:U4"/>
    <mergeCell ref="A6:U6"/>
    <mergeCell ref="A7:U7"/>
    <mergeCell ref="A8:J8"/>
    <mergeCell ref="K8:U8"/>
    <mergeCell ref="E9:G9"/>
    <mergeCell ref="J9:U9"/>
    <mergeCell ref="E10:G10"/>
  </mergeCells>
  <pageMargins left="0.43307086614173229" right="0.27559055118110237" top="0.51181102362204722" bottom="0.43307086614173229" header="0.51181102362204722" footer="0.31496062992125984"/>
  <pageSetup paperSize="9" scale="63" orientation="landscape" horizontalDpi="300" verticalDpi="300" r:id="rId1"/>
  <rowBreaks count="8" manualBreakCount="8">
    <brk id="56" max="24" man="1"/>
    <brk id="113" max="24" man="1"/>
    <brk id="170" max="24" man="1"/>
    <brk id="226" max="24" man="1"/>
    <brk id="283" max="24" man="1"/>
    <brk id="680" max="24" man="1"/>
    <brk id="737" max="24" man="1"/>
    <brk id="78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9D640-FE35-4709-B72F-10858BA61A7C}">
  <dimension ref="A1:S36"/>
  <sheetViews>
    <sheetView view="pageBreakPreview" topLeftCell="A3" zoomScale="89" zoomScaleNormal="89" zoomScaleSheetLayoutView="89" workbookViewId="0">
      <selection activeCell="B23" sqref="B23"/>
    </sheetView>
  </sheetViews>
  <sheetFormatPr defaultColWidth="9.140625" defaultRowHeight="15" x14ac:dyDescent="0.25"/>
  <cols>
    <col min="1" max="1" width="15.85546875" style="6" customWidth="1"/>
    <col min="2" max="2" width="12.7109375" style="6" customWidth="1"/>
    <col min="3" max="3" width="16.7109375" style="6" customWidth="1"/>
    <col min="4" max="4" width="12.28515625" style="6" customWidth="1"/>
    <col min="5" max="5" width="16.28515625" style="6" customWidth="1"/>
    <col min="6" max="6" width="15.42578125" style="6" customWidth="1"/>
    <col min="7" max="7" width="15" style="6" customWidth="1"/>
    <col min="8" max="8" width="11" style="6" customWidth="1"/>
    <col min="9" max="9" width="17" style="6" customWidth="1"/>
    <col min="10" max="10" width="13.42578125" style="6" customWidth="1"/>
    <col min="11" max="11" width="17" style="6" customWidth="1"/>
    <col min="12" max="12" width="11.42578125" style="6" customWidth="1"/>
    <col min="13" max="13" width="15.28515625" style="6" customWidth="1"/>
    <col min="14" max="14" width="17.140625" style="6" customWidth="1"/>
    <col min="15" max="15" width="12.28515625" style="6" customWidth="1"/>
    <col min="16" max="16" width="11.42578125" style="6" customWidth="1"/>
    <col min="17" max="17" width="17.28515625" style="6" customWidth="1"/>
    <col min="18" max="18" width="18.28515625" style="6" customWidth="1"/>
    <col min="19" max="19" width="17.28515625" style="32" customWidth="1"/>
    <col min="20" max="16384" width="9.140625" style="6"/>
  </cols>
  <sheetData>
    <row r="1" spans="1:19" ht="15.75" x14ac:dyDescent="0.25">
      <c r="A1" s="193" t="s">
        <v>60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9" ht="15.75" x14ac:dyDescent="0.25">
      <c r="A2" s="193" t="s">
        <v>61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9" ht="15.75" x14ac:dyDescent="0.25">
      <c r="A3" s="191" t="s">
        <v>62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9" ht="15.75" x14ac:dyDescent="0.25">
      <c r="A4" s="193" t="s">
        <v>63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9" ht="15.75" x14ac:dyDescent="0.25">
      <c r="A5" s="191" t="s">
        <v>0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19" ht="15.75" x14ac:dyDescent="0.25">
      <c r="A6" s="191" t="s">
        <v>386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</row>
    <row r="7" spans="1:19" x14ac:dyDescent="0.25">
      <c r="A7" s="196" t="s">
        <v>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</row>
    <row r="8" spans="1:19" x14ac:dyDescent="0.25">
      <c r="A8" s="197"/>
      <c r="B8" s="197"/>
      <c r="C8" s="197"/>
      <c r="D8" s="197"/>
      <c r="E8" s="197"/>
      <c r="F8" s="197"/>
      <c r="G8" s="197"/>
      <c r="H8" s="197"/>
      <c r="I8" s="197"/>
      <c r="J8" s="198"/>
      <c r="K8" s="198"/>
      <c r="L8" s="198"/>
      <c r="M8" s="198"/>
      <c r="N8" s="198"/>
      <c r="O8" s="198"/>
      <c r="P8" s="198"/>
      <c r="Q8" s="198"/>
      <c r="R8" s="198"/>
    </row>
    <row r="9" spans="1:19" x14ac:dyDescent="0.25">
      <c r="A9" s="199" t="s">
        <v>189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</row>
    <row r="10" spans="1:19" ht="15.75" x14ac:dyDescent="0.25">
      <c r="A10" s="61" t="s">
        <v>190</v>
      </c>
      <c r="B10" s="61" t="s">
        <v>73</v>
      </c>
      <c r="C10" s="61" t="s">
        <v>74</v>
      </c>
      <c r="D10" s="61" t="s">
        <v>75</v>
      </c>
      <c r="E10" s="62" t="s">
        <v>191</v>
      </c>
      <c r="F10" s="61" t="s">
        <v>76</v>
      </c>
      <c r="G10" s="61" t="s">
        <v>77</v>
      </c>
      <c r="H10" s="61" t="s">
        <v>78</v>
      </c>
      <c r="I10" s="62" t="s">
        <v>192</v>
      </c>
      <c r="J10" s="61" t="s">
        <v>79</v>
      </c>
      <c r="K10" s="61" t="s">
        <v>80</v>
      </c>
      <c r="L10" s="61" t="s">
        <v>81</v>
      </c>
      <c r="M10" s="62" t="s">
        <v>193</v>
      </c>
      <c r="N10" s="61" t="s">
        <v>82</v>
      </c>
      <c r="O10" s="61" t="s">
        <v>83</v>
      </c>
      <c r="P10" s="61" t="s">
        <v>84</v>
      </c>
      <c r="Q10" s="62" t="s">
        <v>194</v>
      </c>
      <c r="R10" s="61" t="s">
        <v>14</v>
      </c>
    </row>
    <row r="11" spans="1:19" ht="15.75" x14ac:dyDescent="0.25">
      <c r="A11" s="200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</row>
    <row r="12" spans="1:19" ht="31.5" x14ac:dyDescent="0.25">
      <c r="A12" s="63" t="s">
        <v>38</v>
      </c>
      <c r="B12" s="64">
        <v>2</v>
      </c>
      <c r="C12" s="64" t="s">
        <v>195</v>
      </c>
      <c r="D12" s="65" t="s">
        <v>195</v>
      </c>
      <c r="E12" s="66">
        <f>SUM(B12:D12)</f>
        <v>2</v>
      </c>
      <c r="F12" s="65" t="s">
        <v>195</v>
      </c>
      <c r="G12" s="64" t="s">
        <v>195</v>
      </c>
      <c r="H12" s="64" t="s">
        <v>195</v>
      </c>
      <c r="I12" s="66"/>
      <c r="J12" s="64" t="s">
        <v>195</v>
      </c>
      <c r="K12" s="64" t="s">
        <v>195</v>
      </c>
      <c r="L12" s="64" t="s">
        <v>195</v>
      </c>
      <c r="M12" s="67"/>
      <c r="N12" s="64" t="s">
        <v>195</v>
      </c>
      <c r="O12" s="64" t="s">
        <v>195</v>
      </c>
      <c r="P12" s="64" t="s">
        <v>195</v>
      </c>
      <c r="Q12" s="67"/>
      <c r="R12" s="64">
        <f>E12+I12+M12+Q12</f>
        <v>2</v>
      </c>
    </row>
    <row r="13" spans="1:19" ht="15.75" x14ac:dyDescent="0.25">
      <c r="A13" s="63" t="s">
        <v>29</v>
      </c>
      <c r="B13" s="65">
        <v>1</v>
      </c>
      <c r="C13" s="64">
        <v>2</v>
      </c>
      <c r="D13" s="64">
        <v>1</v>
      </c>
      <c r="E13" s="66">
        <f t="shared" ref="E13:E14" si="0">SUM(B13:D13)</f>
        <v>4</v>
      </c>
      <c r="F13" s="64">
        <v>1</v>
      </c>
      <c r="G13" s="64">
        <v>3</v>
      </c>
      <c r="H13" s="64">
        <v>1</v>
      </c>
      <c r="I13" s="66">
        <f>SUM(F13:H13)</f>
        <v>5</v>
      </c>
      <c r="J13" s="64">
        <v>1</v>
      </c>
      <c r="K13" s="64">
        <v>3</v>
      </c>
      <c r="L13" s="64">
        <v>1</v>
      </c>
      <c r="M13" s="66">
        <f>SUM(J13:L13)</f>
        <v>5</v>
      </c>
      <c r="N13" s="64">
        <v>1</v>
      </c>
      <c r="O13" s="64">
        <v>1</v>
      </c>
      <c r="P13" s="64">
        <v>1</v>
      </c>
      <c r="Q13" s="66">
        <f>SUM(N13:P13)</f>
        <v>3</v>
      </c>
      <c r="R13" s="64">
        <f t="shared" ref="R13" si="1">E13+I13+M13+Q13</f>
        <v>17</v>
      </c>
    </row>
    <row r="14" spans="1:19" ht="15.75" x14ac:dyDescent="0.25">
      <c r="A14" s="63" t="s">
        <v>22</v>
      </c>
      <c r="B14" s="65">
        <v>5</v>
      </c>
      <c r="C14" s="64">
        <v>24</v>
      </c>
      <c r="D14" s="64">
        <v>5</v>
      </c>
      <c r="E14" s="66">
        <f t="shared" si="0"/>
        <v>34</v>
      </c>
      <c r="F14" s="64">
        <v>5</v>
      </c>
      <c r="G14" s="64">
        <v>19</v>
      </c>
      <c r="H14" s="64">
        <v>5</v>
      </c>
      <c r="I14" s="66">
        <f>SUM(F14:H14)</f>
        <v>29</v>
      </c>
      <c r="J14" s="64">
        <v>5</v>
      </c>
      <c r="K14" s="64">
        <v>28</v>
      </c>
      <c r="L14" s="64">
        <v>5</v>
      </c>
      <c r="M14" s="66">
        <f>SUM(J14:L14)</f>
        <v>38</v>
      </c>
      <c r="N14" s="64">
        <v>15</v>
      </c>
      <c r="O14" s="64">
        <v>5</v>
      </c>
      <c r="P14" s="64">
        <v>5</v>
      </c>
      <c r="Q14" s="66">
        <f>SUM(N14:P14)</f>
        <v>25</v>
      </c>
      <c r="R14" s="64">
        <f>E14+I14+M14+Q14</f>
        <v>126</v>
      </c>
    </row>
    <row r="15" spans="1:19" ht="15.75" x14ac:dyDescent="0.25">
      <c r="A15" s="63" t="s">
        <v>20</v>
      </c>
      <c r="B15" s="65" t="s">
        <v>195</v>
      </c>
      <c r="C15" s="64">
        <v>2</v>
      </c>
      <c r="D15" s="65" t="s">
        <v>195</v>
      </c>
      <c r="E15" s="66">
        <f t="shared" ref="E15" si="2">SUM(B15:D15)</f>
        <v>2</v>
      </c>
      <c r="F15" s="64">
        <v>3</v>
      </c>
      <c r="G15" s="64">
        <v>2</v>
      </c>
      <c r="H15" s="65" t="s">
        <v>195</v>
      </c>
      <c r="I15" s="66">
        <f t="shared" ref="I15" si="3">SUM(F15:H15)</f>
        <v>5</v>
      </c>
      <c r="J15" s="64">
        <v>2</v>
      </c>
      <c r="K15" s="64">
        <v>2</v>
      </c>
      <c r="L15" s="65" t="s">
        <v>195</v>
      </c>
      <c r="M15" s="66">
        <f t="shared" ref="M15" si="4">SUM(J15:L15)</f>
        <v>4</v>
      </c>
      <c r="N15" s="64">
        <v>2</v>
      </c>
      <c r="O15" s="65" t="s">
        <v>195</v>
      </c>
      <c r="P15" s="65" t="s">
        <v>195</v>
      </c>
      <c r="Q15" s="66">
        <f t="shared" ref="Q15" si="5">SUM(N15:P15)</f>
        <v>2</v>
      </c>
      <c r="R15" s="64">
        <f t="shared" ref="R15" si="6">E15+I15+M15+Q15</f>
        <v>13</v>
      </c>
    </row>
    <row r="16" spans="1:19" s="7" customFormat="1" ht="15.75" x14ac:dyDescent="0.25">
      <c r="A16" s="68" t="s">
        <v>196</v>
      </c>
      <c r="B16" s="69">
        <f>SUM(B12:B15)</f>
        <v>8</v>
      </c>
      <c r="C16" s="69">
        <f t="shared" ref="C16:D16" si="7">SUM(C12:C15)</f>
        <v>28</v>
      </c>
      <c r="D16" s="69">
        <f t="shared" si="7"/>
        <v>6</v>
      </c>
      <c r="E16" s="70">
        <f>SUM(E12:E15)</f>
        <v>42</v>
      </c>
      <c r="F16" s="69">
        <f>SUM(F12:F15)</f>
        <v>9</v>
      </c>
      <c r="G16" s="69">
        <f t="shared" ref="G16:H16" si="8">SUM(G12:G15)</f>
        <v>24</v>
      </c>
      <c r="H16" s="69">
        <f t="shared" si="8"/>
        <v>6</v>
      </c>
      <c r="I16" s="70">
        <f>SUM(I12:I15)</f>
        <v>39</v>
      </c>
      <c r="J16" s="69">
        <f>SUM(J13:J15)</f>
        <v>8</v>
      </c>
      <c r="K16" s="69">
        <f t="shared" ref="K16:L16" si="9">SUM(K13:K15)</f>
        <v>33</v>
      </c>
      <c r="L16" s="69">
        <f t="shared" si="9"/>
        <v>6</v>
      </c>
      <c r="M16" s="70">
        <f>SUM(M12:M15)</f>
        <v>47</v>
      </c>
      <c r="N16" s="69">
        <f>SUM(N13:N15)</f>
        <v>18</v>
      </c>
      <c r="O16" s="69">
        <f t="shared" ref="O16:P16" si="10">SUM(O13:O15)</f>
        <v>6</v>
      </c>
      <c r="P16" s="69">
        <f t="shared" si="10"/>
        <v>6</v>
      </c>
      <c r="Q16" s="70">
        <f>SUM(Q12:Q15)</f>
        <v>30</v>
      </c>
      <c r="R16" s="69">
        <f>E16+I16+M16+Q16</f>
        <v>158</v>
      </c>
      <c r="S16" s="44"/>
    </row>
    <row r="17" spans="1:19" ht="15.75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1:19" ht="15.75" x14ac:dyDescent="0.25">
      <c r="A18" s="203" t="s">
        <v>197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</row>
    <row r="19" spans="1:19" ht="15.75" x14ac:dyDescent="0.25">
      <c r="A19" s="61" t="s">
        <v>190</v>
      </c>
      <c r="B19" s="61" t="s">
        <v>73</v>
      </c>
      <c r="C19" s="61" t="s">
        <v>74</v>
      </c>
      <c r="D19" s="61" t="s">
        <v>75</v>
      </c>
      <c r="E19" s="62" t="s">
        <v>191</v>
      </c>
      <c r="F19" s="61" t="s">
        <v>76</v>
      </c>
      <c r="G19" s="61" t="s">
        <v>77</v>
      </c>
      <c r="H19" s="61" t="s">
        <v>78</v>
      </c>
      <c r="I19" s="62" t="s">
        <v>192</v>
      </c>
      <c r="J19" s="61" t="s">
        <v>79</v>
      </c>
      <c r="K19" s="61" t="s">
        <v>80</v>
      </c>
      <c r="L19" s="61" t="s">
        <v>81</v>
      </c>
      <c r="M19" s="62" t="s">
        <v>193</v>
      </c>
      <c r="N19" s="61" t="s">
        <v>82</v>
      </c>
      <c r="O19" s="61" t="s">
        <v>83</v>
      </c>
      <c r="P19" s="61" t="s">
        <v>84</v>
      </c>
      <c r="Q19" s="62" t="s">
        <v>194</v>
      </c>
      <c r="R19" s="72" t="s">
        <v>14</v>
      </c>
    </row>
    <row r="20" spans="1:19" ht="31.5" x14ac:dyDescent="0.25">
      <c r="A20" s="63" t="s">
        <v>38</v>
      </c>
      <c r="B20" s="73">
        <v>410000</v>
      </c>
      <c r="C20" s="74" t="s">
        <v>195</v>
      </c>
      <c r="D20" s="74" t="s">
        <v>195</v>
      </c>
      <c r="E20" s="75">
        <f>SUM(B20:D20)</f>
        <v>410000</v>
      </c>
      <c r="F20" s="64" t="s">
        <v>195</v>
      </c>
      <c r="G20" s="64" t="s">
        <v>195</v>
      </c>
      <c r="H20" s="64" t="s">
        <v>195</v>
      </c>
      <c r="I20" s="67"/>
      <c r="J20" s="64" t="s">
        <v>195</v>
      </c>
      <c r="K20" s="64" t="s">
        <v>195</v>
      </c>
      <c r="L20" s="64" t="s">
        <v>195</v>
      </c>
      <c r="M20" s="67"/>
      <c r="N20" s="64" t="s">
        <v>195</v>
      </c>
      <c r="O20" s="64" t="s">
        <v>195</v>
      </c>
      <c r="P20" s="64" t="s">
        <v>195</v>
      </c>
      <c r="Q20" s="67"/>
      <c r="R20" s="76">
        <f>E20+I20+M20+Q20</f>
        <v>410000</v>
      </c>
    </row>
    <row r="21" spans="1:19" ht="15.75" x14ac:dyDescent="0.25">
      <c r="A21" s="63" t="s">
        <v>29</v>
      </c>
      <c r="B21" s="77">
        <v>2910</v>
      </c>
      <c r="C21" s="78">
        <v>28620</v>
      </c>
      <c r="D21" s="77">
        <v>2910</v>
      </c>
      <c r="E21" s="75">
        <f>SUM(B21:D21)</f>
        <v>34440</v>
      </c>
      <c r="F21" s="77">
        <v>2910</v>
      </c>
      <c r="G21" s="73">
        <v>91519</v>
      </c>
      <c r="H21" s="77">
        <v>2910</v>
      </c>
      <c r="I21" s="75">
        <f>SUM(F21:H21)</f>
        <v>97339</v>
      </c>
      <c r="J21" s="77">
        <v>2910</v>
      </c>
      <c r="K21" s="78">
        <v>86304</v>
      </c>
      <c r="L21" s="77">
        <v>2910</v>
      </c>
      <c r="M21" s="75">
        <f>SUM(J21:L21)</f>
        <v>92124</v>
      </c>
      <c r="N21" s="77">
        <v>2910</v>
      </c>
      <c r="O21" s="77">
        <v>2910</v>
      </c>
      <c r="P21" s="77">
        <v>2910</v>
      </c>
      <c r="Q21" s="75">
        <f>SUM(N21:P21)</f>
        <v>8730</v>
      </c>
      <c r="R21" s="76">
        <f>E21+I21+M21+Q21</f>
        <v>232633</v>
      </c>
    </row>
    <row r="22" spans="1:19" ht="15.75" x14ac:dyDescent="0.25">
      <c r="A22" s="63" t="s">
        <v>22</v>
      </c>
      <c r="B22" s="77">
        <v>2440256.6666666665</v>
      </c>
      <c r="C22" s="78">
        <v>10361748.416666668</v>
      </c>
      <c r="D22" s="78">
        <v>2440256.6666666665</v>
      </c>
      <c r="E22" s="75">
        <f>SUM(B22:D22)</f>
        <v>15242261.75</v>
      </c>
      <c r="F22" s="77">
        <v>2440256.6666666665</v>
      </c>
      <c r="G22" s="78">
        <v>8482029.4166666679</v>
      </c>
      <c r="H22" s="78">
        <v>2440256.6666666665</v>
      </c>
      <c r="I22" s="75">
        <f t="shared" ref="I22:I23" si="11">SUM(F22:H22)</f>
        <v>13362542.75</v>
      </c>
      <c r="J22" s="78">
        <v>2440256.6666666665</v>
      </c>
      <c r="K22" s="78">
        <v>10773820.416666668</v>
      </c>
      <c r="L22" s="78">
        <v>2440256.6666666665</v>
      </c>
      <c r="M22" s="75">
        <f>SUM(J22:L22)</f>
        <v>15654333.75</v>
      </c>
      <c r="N22" s="78">
        <v>8365535.416666667</v>
      </c>
      <c r="O22" s="78">
        <v>2440256.6666666665</v>
      </c>
      <c r="P22" s="78">
        <v>2440256.6666666665</v>
      </c>
      <c r="Q22" s="75">
        <f>SUM(N22:P22)</f>
        <v>13246048.75</v>
      </c>
      <c r="R22" s="76">
        <f t="shared" ref="R22:R23" si="12">E22+I22+M22+Q22</f>
        <v>57505187</v>
      </c>
    </row>
    <row r="23" spans="1:19" ht="15.75" x14ac:dyDescent="0.25">
      <c r="A23" s="63" t="s">
        <v>20</v>
      </c>
      <c r="B23" s="71"/>
      <c r="C23" s="73">
        <v>122944500</v>
      </c>
      <c r="D23" s="65"/>
      <c r="E23" s="75">
        <f t="shared" ref="E23" si="13">SUM(B23:D23)</f>
        <v>122944500</v>
      </c>
      <c r="F23" s="78">
        <v>122575412</v>
      </c>
      <c r="G23" s="78">
        <v>1038794</v>
      </c>
      <c r="H23" s="78"/>
      <c r="I23" s="75">
        <f t="shared" si="11"/>
        <v>123614206</v>
      </c>
      <c r="J23" s="78">
        <v>1132897</v>
      </c>
      <c r="K23" s="78">
        <v>100575000</v>
      </c>
      <c r="L23" s="78"/>
      <c r="M23" s="75">
        <f t="shared" ref="M23" si="14">SUM(J23:L23)</f>
        <v>101707897</v>
      </c>
      <c r="N23" s="78">
        <v>100316300</v>
      </c>
      <c r="O23" s="65"/>
      <c r="P23" s="65"/>
      <c r="Q23" s="75">
        <f t="shared" ref="Q23" si="15">SUM(N23:P23)</f>
        <v>100316300</v>
      </c>
      <c r="R23" s="76">
        <f t="shared" si="12"/>
        <v>448582903</v>
      </c>
    </row>
    <row r="24" spans="1:19" s="7" customFormat="1" ht="15.75" x14ac:dyDescent="0.25">
      <c r="A24" s="68" t="s">
        <v>196</v>
      </c>
      <c r="B24" s="79">
        <f>SUM(B20:B23)</f>
        <v>2853166.6666666665</v>
      </c>
      <c r="C24" s="79">
        <f t="shared" ref="C24:D24" si="16">SUM(C20:C23)</f>
        <v>133334868.41666667</v>
      </c>
      <c r="D24" s="79">
        <f t="shared" si="16"/>
        <v>2443166.6666666665</v>
      </c>
      <c r="E24" s="80">
        <f>SUM(E20:E23)</f>
        <v>138631201.75</v>
      </c>
      <c r="F24" s="79">
        <f>SUM(F21:F23)</f>
        <v>125018578.66666667</v>
      </c>
      <c r="G24" s="79">
        <f t="shared" ref="G24:H24" si="17">SUM(G21:G23)</f>
        <v>9612342.4166666679</v>
      </c>
      <c r="H24" s="79">
        <f t="shared" si="17"/>
        <v>2443166.6666666665</v>
      </c>
      <c r="I24" s="80">
        <f>SUM(I20:I23)</f>
        <v>137074087.75</v>
      </c>
      <c r="J24" s="79">
        <f>SUM(J21:J23)</f>
        <v>3576063.6666666665</v>
      </c>
      <c r="K24" s="79">
        <f t="shared" ref="K24:L24" si="18">SUM(K21:K23)</f>
        <v>111435124.41666667</v>
      </c>
      <c r="L24" s="79">
        <f t="shared" si="18"/>
        <v>2443166.6666666665</v>
      </c>
      <c r="M24" s="80">
        <f>SUM(M21:M23)</f>
        <v>117454354.75</v>
      </c>
      <c r="N24" s="79">
        <f>SUM(N21:N23)</f>
        <v>108684745.41666667</v>
      </c>
      <c r="O24" s="79">
        <f t="shared" ref="O24:P24" si="19">SUM(O21:O23)</f>
        <v>2443166.6666666665</v>
      </c>
      <c r="P24" s="79">
        <f t="shared" si="19"/>
        <v>2443166.6666666665</v>
      </c>
      <c r="Q24" s="80">
        <f>N24+O24+P24</f>
        <v>113571078.75000001</v>
      </c>
      <c r="R24" s="81">
        <f>SUM(R20:R23)</f>
        <v>506730723</v>
      </c>
      <c r="S24" s="44"/>
    </row>
    <row r="25" spans="1:19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9" x14ac:dyDescent="0.25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</row>
    <row r="27" spans="1:19" ht="15.75" x14ac:dyDescent="0.25">
      <c r="A27" s="206" t="s">
        <v>54</v>
      </c>
      <c r="B27" s="195"/>
      <c r="C27" s="195"/>
      <c r="D27" s="195"/>
      <c r="E27" s="195"/>
      <c r="F27" s="195"/>
      <c r="G27" s="195"/>
      <c r="H27" s="195"/>
      <c r="I27" s="195"/>
      <c r="J27" s="206" t="s">
        <v>56</v>
      </c>
      <c r="K27" s="195"/>
      <c r="L27" s="195"/>
      <c r="M27" s="195"/>
      <c r="N27" s="195"/>
      <c r="O27" s="195"/>
      <c r="P27" s="195"/>
      <c r="Q27" s="195"/>
      <c r="R27" s="195"/>
    </row>
    <row r="28" spans="1:19" ht="15.75" x14ac:dyDescent="0.25">
      <c r="A28" s="195"/>
      <c r="B28" s="195"/>
      <c r="C28" s="195"/>
      <c r="D28" s="86"/>
      <c r="E28" s="8"/>
      <c r="F28" s="8" t="s"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47"/>
    </row>
    <row r="29" spans="1:19" ht="15.75" x14ac:dyDescent="0.25">
      <c r="A29" s="195"/>
      <c r="B29" s="195"/>
      <c r="C29" s="195"/>
      <c r="D29" s="8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47"/>
    </row>
    <row r="30" spans="1:19" ht="15.75" x14ac:dyDescent="0.25">
      <c r="A30" s="195"/>
      <c r="B30" s="195"/>
      <c r="C30" s="195"/>
      <c r="D30" s="8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9" ht="15.75" x14ac:dyDescent="0.25">
      <c r="A31" s="195"/>
      <c r="B31" s="195"/>
      <c r="C31" s="19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2"/>
    </row>
    <row r="32" spans="1:19" s="7" customFormat="1" ht="15.75" x14ac:dyDescent="0.25">
      <c r="A32" s="207" t="s">
        <v>385</v>
      </c>
      <c r="B32" s="207"/>
      <c r="C32" s="207"/>
      <c r="D32" s="9"/>
      <c r="E32" s="9"/>
      <c r="F32" s="9"/>
      <c r="G32" s="9"/>
      <c r="H32" s="9"/>
      <c r="I32" s="9"/>
      <c r="J32" s="207" t="s">
        <v>185</v>
      </c>
      <c r="K32" s="207"/>
      <c r="L32" s="207"/>
      <c r="M32" s="207"/>
      <c r="N32" s="9"/>
      <c r="O32" s="9"/>
      <c r="P32" s="9"/>
      <c r="Q32" s="9"/>
      <c r="R32" s="83"/>
      <c r="S32" s="44"/>
    </row>
    <row r="33" spans="1:18" ht="15.75" x14ac:dyDescent="0.25">
      <c r="A33" s="195" t="s">
        <v>388</v>
      </c>
      <c r="B33" s="195"/>
      <c r="C33" s="195"/>
      <c r="D33" s="8"/>
      <c r="E33" s="8"/>
      <c r="F33" s="8"/>
      <c r="G33" s="8"/>
      <c r="H33" s="8"/>
      <c r="I33" s="8"/>
      <c r="J33" s="195" t="s">
        <v>198</v>
      </c>
      <c r="K33" s="195"/>
      <c r="L33" s="195"/>
      <c r="M33" s="195"/>
      <c r="N33" s="8"/>
      <c r="O33" s="8"/>
      <c r="P33" s="8"/>
      <c r="Q33" s="8"/>
      <c r="R33" s="8"/>
    </row>
    <row r="34" spans="1:18" ht="15.75" x14ac:dyDescent="0.25">
      <c r="A34" s="195" t="s">
        <v>187</v>
      </c>
      <c r="B34" s="195"/>
      <c r="C34" s="195"/>
      <c r="D34" s="8"/>
      <c r="E34" s="8"/>
      <c r="F34" s="8"/>
      <c r="G34" s="8"/>
      <c r="H34" s="8"/>
      <c r="I34" s="8"/>
      <c r="J34" s="195" t="s">
        <v>188</v>
      </c>
      <c r="K34" s="195"/>
      <c r="L34" s="195"/>
      <c r="M34" s="195"/>
      <c r="N34" s="8"/>
      <c r="O34" s="8"/>
      <c r="P34" s="8"/>
      <c r="Q34" s="8"/>
      <c r="R34" s="8"/>
    </row>
    <row r="35" spans="1:18" x14ac:dyDescent="0.25">
      <c r="A35" s="197"/>
      <c r="B35" s="197"/>
      <c r="C35" s="197"/>
    </row>
    <row r="36" spans="1:18" x14ac:dyDescent="0.25">
      <c r="A36" s="197"/>
      <c r="B36" s="197"/>
      <c r="C36" s="197"/>
    </row>
  </sheetData>
  <mergeCells count="27">
    <mergeCell ref="A35:C35"/>
    <mergeCell ref="A36:C36"/>
    <mergeCell ref="A31:C31"/>
    <mergeCell ref="A32:C32"/>
    <mergeCell ref="J32:M32"/>
    <mergeCell ref="A33:C33"/>
    <mergeCell ref="J33:M33"/>
    <mergeCell ref="A34:C34"/>
    <mergeCell ref="J34:M34"/>
    <mergeCell ref="A30:C30"/>
    <mergeCell ref="A7:R7"/>
    <mergeCell ref="A8:I8"/>
    <mergeCell ref="J8:R8"/>
    <mergeCell ref="A9:R9"/>
    <mergeCell ref="A11:R11"/>
    <mergeCell ref="A18:R18"/>
    <mergeCell ref="A26:R26"/>
    <mergeCell ref="A27:I27"/>
    <mergeCell ref="J27:R27"/>
    <mergeCell ref="A28:C28"/>
    <mergeCell ref="A29:C29"/>
    <mergeCell ref="A6:R6"/>
    <mergeCell ref="A1:R1"/>
    <mergeCell ref="A2:R2"/>
    <mergeCell ref="A3:R3"/>
    <mergeCell ref="A4:R4"/>
    <mergeCell ref="A5:R5"/>
  </mergeCells>
  <pageMargins left="0.39" right="0.24" top="0.51" bottom="0.98425196850393704" header="0.51181102362204722" footer="0.51181102362204722"/>
  <pageSetup paperSize="9" scale="53" orientation="landscape" horizontalDpi="300" verticalDpi="30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</vt:lpstr>
      <vt:lpstr>PPMP</vt:lpstr>
      <vt:lpstr>SPI</vt:lpstr>
      <vt:lpstr>APP!Print_Area</vt:lpstr>
      <vt:lpstr>SPI!Print_Area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2023-05-30T07:50:02Z</cp:lastPrinted>
  <dcterms:created xsi:type="dcterms:W3CDTF">2022-11-22T10:05:56Z</dcterms:created>
  <dcterms:modified xsi:type="dcterms:W3CDTF">2023-09-14T03:41:40Z</dcterms:modified>
</cp:coreProperties>
</file>