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EF8D2293-2D8F-492C-8825-91FE1C6AB451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PPMP" sheetId="1" r:id="rId1"/>
    <sheet name="PPMP (WTRAVEL)" sheetId="3" r:id="rId2"/>
    <sheet name="APP  (WTRAVEL)" sheetId="2" r:id="rId3"/>
    <sheet name="PPMP (NO TRAVEL)" sheetId="4" r:id="rId4"/>
    <sheet name="APP  (NO TRAVEL)" sheetId="5" r:id="rId5"/>
    <sheet name="SPI (no travel)" sheetId="6" r:id="rId6"/>
  </sheets>
  <definedNames>
    <definedName name="_xlnm._FilterDatabase" localSheetId="0" hidden="1">PPMP!$C$1:$C$966</definedName>
    <definedName name="_xlnm._FilterDatabase" localSheetId="3" hidden="1">'PPMP (NO TRAVEL)'!$C$1:$C$846</definedName>
    <definedName name="_xlnm._FilterDatabase" localSheetId="1" hidden="1">'PPMP (WTRAVEL)'!$C$1:$C$897</definedName>
    <definedName name="_xlnm.Print_Area" localSheetId="4">'APP  (NO TRAVEL)'!$A$1:$P$34</definedName>
    <definedName name="_xlnm.Print_Area" localSheetId="2">'APP  (WTRAVEL)'!$A$1:$O$36</definedName>
    <definedName name="_xlnm.Print_Area" localSheetId="3">'PPMP (NO TRAVEL)'!$A$1:$U$847</definedName>
    <definedName name="_xlnm.Print_Area" localSheetId="1">'PPMP (WTRAVEL)'!$A$1:$U$897</definedName>
    <definedName name="_xlnm.Print_Area" localSheetId="5">'SPI (no travel)'!$A$1:$R$31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R21" i="6" s="1"/>
  <c r="R20" i="6"/>
  <c r="E19" i="6"/>
  <c r="R19" i="6" s="1"/>
  <c r="R22" i="6" s="1"/>
  <c r="B22" i="6"/>
  <c r="R14" i="6"/>
  <c r="R12" i="6"/>
  <c r="E14" i="6"/>
  <c r="E13" i="6"/>
  <c r="R13" i="6" s="1"/>
  <c r="B15" i="6"/>
  <c r="E15" i="6" s="1"/>
  <c r="R15" i="6" s="1"/>
  <c r="N27" i="5"/>
  <c r="L29" i="2"/>
  <c r="E22" i="6" l="1"/>
  <c r="X450" i="4"/>
  <c r="X437" i="4" s="1"/>
  <c r="Y655" i="4"/>
  <c r="Z655" i="4"/>
  <c r="AB655" i="4"/>
  <c r="AD655" i="4"/>
  <c r="AE655" i="4"/>
  <c r="AF655" i="4"/>
  <c r="AG655" i="4"/>
  <c r="AH655" i="4"/>
  <c r="X673" i="4"/>
  <c r="Y668" i="4"/>
  <c r="Z668" i="4"/>
  <c r="AH668" i="4"/>
  <c r="Z698" i="4"/>
  <c r="AB698" i="4"/>
  <c r="AC698" i="4"/>
  <c r="AE698" i="4"/>
  <c r="AG698" i="4"/>
  <c r="AH698" i="4"/>
  <c r="AG707" i="4"/>
  <c r="AH707" i="4"/>
  <c r="X818" i="4"/>
  <c r="AA818" i="4" s="1"/>
  <c r="AD818" i="4" s="1"/>
  <c r="AF818" i="4" s="1"/>
  <c r="AD805" i="4"/>
  <c r="X794" i="4"/>
  <c r="AA794" i="4" s="1"/>
  <c r="AD794" i="4" s="1"/>
  <c r="AF794" i="4" s="1"/>
  <c r="AA778" i="4"/>
  <c r="Z758" i="4"/>
  <c r="Y749" i="4"/>
  <c r="AC749" i="4" s="1"/>
  <c r="X738" i="4"/>
  <c r="Z738" i="4" s="1"/>
  <c r="AC738" i="4" s="1"/>
  <c r="AF738" i="4" s="1"/>
  <c r="AA699" i="4"/>
  <c r="AA698" i="4" s="1"/>
  <c r="W707" i="4"/>
  <c r="W698" i="4"/>
  <c r="AD693" i="4"/>
  <c r="AD690" i="4"/>
  <c r="AG687" i="4"/>
  <c r="AG668" i="4" s="1"/>
  <c r="AE682" i="4"/>
  <c r="AE668" i="4" s="1"/>
  <c r="AA680" i="4"/>
  <c r="X678" i="4"/>
  <c r="AA678" i="4" s="1"/>
  <c r="AD678" i="4" s="1"/>
  <c r="AF678" i="4" s="1"/>
  <c r="X675" i="4"/>
  <c r="AA675" i="4" s="1"/>
  <c r="AD675" i="4" s="1"/>
  <c r="AF675" i="4" s="1"/>
  <c r="AA673" i="4"/>
  <c r="AD673" i="4" s="1"/>
  <c r="AF673" i="4" s="1"/>
  <c r="AB671" i="4"/>
  <c r="AB668" i="4" s="1"/>
  <c r="AF669" i="4"/>
  <c r="Z662" i="4"/>
  <c r="AF662" i="4" s="1"/>
  <c r="AF658" i="4" s="1"/>
  <c r="W668" i="4"/>
  <c r="AH658" i="4"/>
  <c r="AG658" i="4"/>
  <c r="AE658" i="4"/>
  <c r="AC658" i="4"/>
  <c r="AB658" i="4"/>
  <c r="AA658" i="4"/>
  <c r="Z658" i="4"/>
  <c r="Y658" i="4"/>
  <c r="W658" i="4"/>
  <c r="AH563" i="4"/>
  <c r="AG563" i="4"/>
  <c r="AE563" i="4"/>
  <c r="AD563" i="4"/>
  <c r="AC563" i="4"/>
  <c r="AB563" i="4"/>
  <c r="Z563" i="4"/>
  <c r="W563" i="4"/>
  <c r="AD552" i="4"/>
  <c r="AA517" i="4"/>
  <c r="AF517" i="4" s="1"/>
  <c r="Y510" i="4"/>
  <c r="Y459" i="4" s="1"/>
  <c r="X502" i="4"/>
  <c r="Z502" i="4" s="1"/>
  <c r="X499" i="4"/>
  <c r="AA499" i="4" s="1"/>
  <c r="AD499" i="4" s="1"/>
  <c r="AF499" i="4" s="1"/>
  <c r="AD484" i="4"/>
  <c r="Z465" i="4"/>
  <c r="AF465" i="4" s="1"/>
  <c r="X460" i="4"/>
  <c r="AH459" i="4"/>
  <c r="AG459" i="4"/>
  <c r="W459" i="4"/>
  <c r="AD453" i="4"/>
  <c r="Z450" i="4"/>
  <c r="AD443" i="4"/>
  <c r="AD437" i="4" s="1"/>
  <c r="W437" i="4"/>
  <c r="AH437" i="4"/>
  <c r="P858" i="4" s="1"/>
  <c r="AG437" i="4"/>
  <c r="AA437" i="4"/>
  <c r="Y437" i="4"/>
  <c r="D858" i="4" s="1"/>
  <c r="Y357" i="4"/>
  <c r="AF357" i="4" s="1"/>
  <c r="AB331" i="4"/>
  <c r="Y304" i="4"/>
  <c r="X285" i="4"/>
  <c r="AA285" i="4" s="1"/>
  <c r="AF285" i="4" s="1"/>
  <c r="X267" i="4"/>
  <c r="AA267" i="4" s="1"/>
  <c r="AF267" i="4" s="1"/>
  <c r="X248" i="4"/>
  <c r="AA248" i="4" s="1"/>
  <c r="AF248" i="4" s="1"/>
  <c r="X229" i="4"/>
  <c r="AA229" i="4" s="1"/>
  <c r="AF229" i="4" s="1"/>
  <c r="X210" i="4"/>
  <c r="AA210" i="4" s="1"/>
  <c r="AF210" i="4" s="1"/>
  <c r="X198" i="4"/>
  <c r="AA168" i="4"/>
  <c r="AC168" i="4" s="1"/>
  <c r="AD152" i="4"/>
  <c r="AC30" i="4"/>
  <c r="Y13" i="4"/>
  <c r="AH12" i="4"/>
  <c r="AG12" i="4"/>
  <c r="O859" i="4" s="1"/>
  <c r="AE12" i="4"/>
  <c r="AB12" i="4"/>
  <c r="W12" i="4"/>
  <c r="O858" i="4" l="1"/>
  <c r="P859" i="4"/>
  <c r="O860" i="4"/>
  <c r="P860" i="4"/>
  <c r="X12" i="4"/>
  <c r="AF168" i="4"/>
  <c r="AC12" i="4"/>
  <c r="X699" i="4"/>
  <c r="X698" i="4" s="1"/>
  <c r="AC502" i="4"/>
  <c r="Z459" i="4"/>
  <c r="AC450" i="4"/>
  <c r="Z437" i="4"/>
  <c r="AC510" i="4"/>
  <c r="AD699" i="4"/>
  <c r="AD698" i="4" s="1"/>
  <c r="AA198" i="4"/>
  <c r="AF198" i="4" s="1"/>
  <c r="AF680" i="4"/>
  <c r="AF668" i="4" s="1"/>
  <c r="AA460" i="4"/>
  <c r="AF758" i="4"/>
  <c r="V735" i="4"/>
  <c r="V738" i="4" s="1"/>
  <c r="H551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29" i="4"/>
  <c r="H440" i="4"/>
  <c r="H441" i="4"/>
  <c r="H442" i="4"/>
  <c r="H439" i="4"/>
  <c r="K758" i="3"/>
  <c r="L758" i="3"/>
  <c r="M758" i="3"/>
  <c r="N758" i="3"/>
  <c r="O758" i="3"/>
  <c r="P758" i="3"/>
  <c r="Q758" i="3"/>
  <c r="R758" i="3"/>
  <c r="S758" i="3"/>
  <c r="T758" i="3"/>
  <c r="U758" i="3"/>
  <c r="J758" i="3"/>
  <c r="K707" i="4"/>
  <c r="L707" i="4"/>
  <c r="M707" i="4"/>
  <c r="N707" i="4"/>
  <c r="O707" i="4"/>
  <c r="P707" i="4"/>
  <c r="Q707" i="4"/>
  <c r="R707" i="4"/>
  <c r="S707" i="4"/>
  <c r="T707" i="4"/>
  <c r="U707" i="4"/>
  <c r="J707" i="4"/>
  <c r="F858" i="4" l="1"/>
  <c r="AF699" i="4"/>
  <c r="AF698" i="4" s="1"/>
  <c r="AA12" i="4"/>
  <c r="AF450" i="4"/>
  <c r="AF437" i="4" s="1"/>
  <c r="AC437" i="4"/>
  <c r="AD460" i="4"/>
  <c r="AC459" i="4"/>
  <c r="AF502" i="4"/>
  <c r="H438" i="4"/>
  <c r="H528" i="4"/>
  <c r="AB528" i="4" s="1"/>
  <c r="J858" i="4" l="1"/>
  <c r="AF460" i="4"/>
  <c r="AB459" i="4"/>
  <c r="AE528" i="4"/>
  <c r="AE459" i="4" s="1"/>
  <c r="AB438" i="4"/>
  <c r="H437" i="4"/>
  <c r="L17" i="5" s="1"/>
  <c r="M17" i="5" s="1"/>
  <c r="E836" i="4"/>
  <c r="H836" i="4" s="1"/>
  <c r="E835" i="4"/>
  <c r="H835" i="4" s="1"/>
  <c r="E834" i="4"/>
  <c r="H834" i="4" s="1"/>
  <c r="H832" i="4"/>
  <c r="H831" i="4"/>
  <c r="H830" i="4"/>
  <c r="H829" i="4"/>
  <c r="H828" i="4"/>
  <c r="H827" i="4"/>
  <c r="H777" i="4"/>
  <c r="H776" i="4"/>
  <c r="H775" i="4"/>
  <c r="H774" i="4"/>
  <c r="E773" i="4"/>
  <c r="H773" i="4" s="1"/>
  <c r="E772" i="4"/>
  <c r="H772" i="4" s="1"/>
  <c r="H737" i="4"/>
  <c r="H736" i="4"/>
  <c r="H735" i="4"/>
  <c r="H734" i="4"/>
  <c r="H733" i="4"/>
  <c r="H732" i="4"/>
  <c r="H731" i="4"/>
  <c r="H730" i="4"/>
  <c r="H729" i="4"/>
  <c r="H728" i="4"/>
  <c r="H727" i="4"/>
  <c r="H725" i="4"/>
  <c r="H724" i="4"/>
  <c r="H723" i="4"/>
  <c r="H722" i="4"/>
  <c r="H721" i="4"/>
  <c r="E719" i="4"/>
  <c r="H719" i="4" s="1"/>
  <c r="E718" i="4"/>
  <c r="H718" i="4" s="1"/>
  <c r="E717" i="4"/>
  <c r="H717" i="4" s="1"/>
  <c r="E716" i="4"/>
  <c r="H716" i="4" s="1"/>
  <c r="E715" i="4"/>
  <c r="H715" i="4" s="1"/>
  <c r="E714" i="4"/>
  <c r="H714" i="4" s="1"/>
  <c r="H712" i="4"/>
  <c r="E711" i="4"/>
  <c r="H711" i="4" s="1"/>
  <c r="E710" i="4"/>
  <c r="H710" i="4" s="1"/>
  <c r="E709" i="4"/>
  <c r="H709" i="4" s="1"/>
  <c r="V707" i="4"/>
  <c r="H706" i="4"/>
  <c r="H705" i="4"/>
  <c r="H704" i="4"/>
  <c r="H703" i="4"/>
  <c r="H702" i="4"/>
  <c r="U698" i="4"/>
  <c r="T698" i="4"/>
  <c r="S698" i="4"/>
  <c r="R698" i="4"/>
  <c r="Q698" i="4"/>
  <c r="P698" i="4"/>
  <c r="O698" i="4"/>
  <c r="N698" i="4"/>
  <c r="M698" i="4"/>
  <c r="L698" i="4"/>
  <c r="K698" i="4"/>
  <c r="J698" i="4"/>
  <c r="H697" i="4"/>
  <c r="H696" i="4"/>
  <c r="H686" i="4"/>
  <c r="H685" i="4"/>
  <c r="U668" i="4"/>
  <c r="T668" i="4"/>
  <c r="S668" i="4"/>
  <c r="R668" i="4"/>
  <c r="Q668" i="4"/>
  <c r="P668" i="4"/>
  <c r="O668" i="4"/>
  <c r="N668" i="4"/>
  <c r="M668" i="4"/>
  <c r="L668" i="4"/>
  <c r="K668" i="4"/>
  <c r="J668" i="4"/>
  <c r="H667" i="4"/>
  <c r="H666" i="4" s="1"/>
  <c r="AD666" i="4" s="1"/>
  <c r="H659" i="4"/>
  <c r="AD659" i="4" s="1"/>
  <c r="U658" i="4"/>
  <c r="T658" i="4"/>
  <c r="S658" i="4"/>
  <c r="R658" i="4"/>
  <c r="Q658" i="4"/>
  <c r="P658" i="4"/>
  <c r="O658" i="4"/>
  <c r="N658" i="4"/>
  <c r="M658" i="4"/>
  <c r="L658" i="4"/>
  <c r="K658" i="4"/>
  <c r="J658" i="4"/>
  <c r="H657" i="4"/>
  <c r="H656" i="4" s="1"/>
  <c r="V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U563" i="4"/>
  <c r="T563" i="4"/>
  <c r="S563" i="4"/>
  <c r="R563" i="4"/>
  <c r="Q563" i="4"/>
  <c r="P563" i="4"/>
  <c r="O563" i="4"/>
  <c r="N563" i="4"/>
  <c r="M563" i="4"/>
  <c r="L563" i="4"/>
  <c r="K563" i="4"/>
  <c r="J563" i="4"/>
  <c r="H483" i="4"/>
  <c r="E482" i="4"/>
  <c r="H482" i="4" s="1"/>
  <c r="H481" i="4"/>
  <c r="H480" i="4"/>
  <c r="H479" i="4"/>
  <c r="H478" i="4"/>
  <c r="H477" i="4"/>
  <c r="E476" i="4"/>
  <c r="H476" i="4" s="1"/>
  <c r="E475" i="4"/>
  <c r="H475" i="4" s="1"/>
  <c r="U459" i="4"/>
  <c r="T459" i="4"/>
  <c r="S459" i="4"/>
  <c r="R459" i="4"/>
  <c r="Q459" i="4"/>
  <c r="P459" i="4"/>
  <c r="O459" i="4"/>
  <c r="N459" i="4"/>
  <c r="M459" i="4"/>
  <c r="L459" i="4"/>
  <c r="K459" i="4"/>
  <c r="J459" i="4"/>
  <c r="U437" i="4"/>
  <c r="P852" i="4" s="1"/>
  <c r="T437" i="4"/>
  <c r="O852" i="4" s="1"/>
  <c r="S437" i="4"/>
  <c r="R437" i="4"/>
  <c r="Q437" i="4"/>
  <c r="P437" i="4"/>
  <c r="O437" i="4"/>
  <c r="H852" i="4" s="1"/>
  <c r="N437" i="4"/>
  <c r="G852" i="4" s="1"/>
  <c r="M437" i="4"/>
  <c r="F852" i="4" s="1"/>
  <c r="L437" i="4"/>
  <c r="D852" i="4" s="1"/>
  <c r="K437" i="4"/>
  <c r="J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E420" i="4"/>
  <c r="H420" i="4" s="1"/>
  <c r="E419" i="4"/>
  <c r="H419" i="4" s="1"/>
  <c r="E418" i="4"/>
  <c r="H418" i="4" s="1"/>
  <c r="E417" i="4"/>
  <c r="H417" i="4" s="1"/>
  <c r="E416" i="4"/>
  <c r="H416" i="4" s="1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E398" i="4"/>
  <c r="H398" i="4" s="1"/>
  <c r="E397" i="4"/>
  <c r="H397" i="4" s="1"/>
  <c r="E396" i="4"/>
  <c r="H396" i="4" s="1"/>
  <c r="E395" i="4"/>
  <c r="H395" i="4" s="1"/>
  <c r="E394" i="4"/>
  <c r="H394" i="4" s="1"/>
  <c r="G392" i="4"/>
  <c r="H392" i="4" s="1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E376" i="4"/>
  <c r="H376" i="4" s="1"/>
  <c r="E375" i="4"/>
  <c r="H375" i="4" s="1"/>
  <c r="E374" i="4"/>
  <c r="H374" i="4" s="1"/>
  <c r="E373" i="4"/>
  <c r="H373" i="4" s="1"/>
  <c r="E372" i="4"/>
  <c r="H372" i="4" s="1"/>
  <c r="H115" i="4"/>
  <c r="Y115" i="4" s="1"/>
  <c r="H78" i="4"/>
  <c r="AF78" i="4" s="1"/>
  <c r="H47" i="4"/>
  <c r="Z47" i="4" s="1"/>
  <c r="Z12" i="4" s="1"/>
  <c r="U12" i="4"/>
  <c r="T12" i="4"/>
  <c r="S12" i="4"/>
  <c r="R12" i="4"/>
  <c r="L853" i="4" s="1"/>
  <c r="Q12" i="4"/>
  <c r="P12" i="4"/>
  <c r="O12" i="4"/>
  <c r="N12" i="4"/>
  <c r="M12" i="4"/>
  <c r="L12" i="4"/>
  <c r="K12" i="4"/>
  <c r="J12" i="4"/>
  <c r="J852" i="4" l="1"/>
  <c r="K852" i="4"/>
  <c r="L852" i="4"/>
  <c r="L854" i="4"/>
  <c r="C852" i="4"/>
  <c r="E852" i="4" s="1"/>
  <c r="N852" i="4"/>
  <c r="Q852" i="4" s="1"/>
  <c r="K853" i="4"/>
  <c r="K854" i="4" s="1"/>
  <c r="N853" i="4"/>
  <c r="P853" i="4"/>
  <c r="G853" i="4"/>
  <c r="G854" i="4" s="1"/>
  <c r="O853" i="4"/>
  <c r="Q853" i="4" s="1"/>
  <c r="M852" i="4"/>
  <c r="D853" i="4"/>
  <c r="D854" i="4" s="1"/>
  <c r="AB437" i="4"/>
  <c r="H858" i="4" s="1"/>
  <c r="AE438" i="4"/>
  <c r="AE437" i="4" s="1"/>
  <c r="L858" i="4" s="1"/>
  <c r="C853" i="4"/>
  <c r="F853" i="4"/>
  <c r="H655" i="4"/>
  <c r="AA656" i="4"/>
  <c r="X656" i="4"/>
  <c r="X655" i="4" s="1"/>
  <c r="H853" i="4"/>
  <c r="H854" i="4" s="1"/>
  <c r="I852" i="4"/>
  <c r="F854" i="4"/>
  <c r="J853" i="4"/>
  <c r="AD658" i="4"/>
  <c r="X666" i="4"/>
  <c r="X658" i="4" s="1"/>
  <c r="H726" i="4"/>
  <c r="J837" i="4"/>
  <c r="N837" i="4"/>
  <c r="P837" i="4"/>
  <c r="Q837" i="4"/>
  <c r="H564" i="4"/>
  <c r="X564" i="4" s="1"/>
  <c r="O837" i="4"/>
  <c r="S837" i="4"/>
  <c r="H658" i="4"/>
  <c r="R837" i="4"/>
  <c r="T837" i="4"/>
  <c r="U837" i="4"/>
  <c r="K837" i="4"/>
  <c r="L837" i="4"/>
  <c r="M837" i="4"/>
  <c r="V658" i="4"/>
  <c r="V668" i="4"/>
  <c r="H629" i="4"/>
  <c r="Y629" i="4" s="1"/>
  <c r="Y563" i="4" s="1"/>
  <c r="H695" i="4"/>
  <c r="AD695" i="4" s="1"/>
  <c r="AD668" i="4" s="1"/>
  <c r="H713" i="4"/>
  <c r="X713" i="4" s="1"/>
  <c r="Z713" i="4" s="1"/>
  <c r="H771" i="4"/>
  <c r="X771" i="4" s="1"/>
  <c r="AD771" i="4" s="1"/>
  <c r="V12" i="4"/>
  <c r="V698" i="4"/>
  <c r="H701" i="4"/>
  <c r="V563" i="4"/>
  <c r="H684" i="4"/>
  <c r="V437" i="4"/>
  <c r="V459" i="4"/>
  <c r="H590" i="4"/>
  <c r="X590" i="4" s="1"/>
  <c r="AA590" i="4" s="1"/>
  <c r="AF590" i="4" s="1"/>
  <c r="H616" i="4"/>
  <c r="X616" i="4" s="1"/>
  <c r="AA616" i="4" s="1"/>
  <c r="AF616" i="4" s="1"/>
  <c r="H393" i="4"/>
  <c r="Y393" i="4" s="1"/>
  <c r="Y12" i="4" s="1"/>
  <c r="H577" i="4"/>
  <c r="X577" i="4" s="1"/>
  <c r="AA577" i="4" s="1"/>
  <c r="AF577" i="4" s="1"/>
  <c r="H603" i="4"/>
  <c r="X603" i="4" s="1"/>
  <c r="AA603" i="4" s="1"/>
  <c r="AF603" i="4" s="1"/>
  <c r="H642" i="4"/>
  <c r="X642" i="4" s="1"/>
  <c r="AA642" i="4" s="1"/>
  <c r="AF642" i="4" s="1"/>
  <c r="H708" i="4"/>
  <c r="H474" i="4"/>
  <c r="H720" i="4"/>
  <c r="AD720" i="4" s="1"/>
  <c r="AD707" i="4" s="1"/>
  <c r="H826" i="4"/>
  <c r="Y826" i="4" s="1"/>
  <c r="Y707" i="4" s="1"/>
  <c r="H415" i="4"/>
  <c r="AF415" i="4" s="1"/>
  <c r="AF12" i="4" s="1"/>
  <c r="H371" i="4"/>
  <c r="AD371" i="4" s="1"/>
  <c r="AD12" i="4" s="1"/>
  <c r="H833" i="4"/>
  <c r="Z833" i="4" s="1"/>
  <c r="N854" i="4" l="1"/>
  <c r="M853" i="4"/>
  <c r="C854" i="4"/>
  <c r="K859" i="4"/>
  <c r="AC713" i="4"/>
  <c r="AF713" i="4" s="1"/>
  <c r="AF707" i="4" s="1"/>
  <c r="Z707" i="4"/>
  <c r="F859" i="4" s="1"/>
  <c r="AC656" i="4"/>
  <c r="AC655" i="4" s="1"/>
  <c r="AA655" i="4"/>
  <c r="X695" i="4"/>
  <c r="AA564" i="4"/>
  <c r="X563" i="4"/>
  <c r="M854" i="4"/>
  <c r="J854" i="4"/>
  <c r="AA684" i="4"/>
  <c r="AA668" i="4" s="1"/>
  <c r="X684" i="4"/>
  <c r="H871" i="4"/>
  <c r="H873" i="4" s="1"/>
  <c r="AB726" i="4"/>
  <c r="AB707" i="4" s="1"/>
  <c r="H859" i="4" s="1"/>
  <c r="H860" i="4" s="1"/>
  <c r="Q854" i="4"/>
  <c r="H459" i="4"/>
  <c r="L18" i="5" s="1"/>
  <c r="M18" i="5" s="1"/>
  <c r="X474" i="4"/>
  <c r="H698" i="4"/>
  <c r="Y701" i="4"/>
  <c r="Y698" i="4" s="1"/>
  <c r="D859" i="4" s="1"/>
  <c r="D860" i="4" s="1"/>
  <c r="I853" i="4"/>
  <c r="I854" i="4" s="1"/>
  <c r="R852" i="4"/>
  <c r="X708" i="4"/>
  <c r="X707" i="4" s="1"/>
  <c r="AA708" i="4"/>
  <c r="AA707" i="4" s="1"/>
  <c r="E853" i="4"/>
  <c r="H668" i="4"/>
  <c r="H12" i="4"/>
  <c r="H563" i="4"/>
  <c r="H707" i="4"/>
  <c r="L24" i="5" s="1"/>
  <c r="M24" i="5" s="1"/>
  <c r="V837" i="4"/>
  <c r="M27" i="5" l="1"/>
  <c r="R853" i="4"/>
  <c r="R854" i="4" s="1"/>
  <c r="F860" i="4"/>
  <c r="X668" i="4"/>
  <c r="C859" i="4" s="1"/>
  <c r="E859" i="4" s="1"/>
  <c r="AC708" i="4"/>
  <c r="AC707" i="4" s="1"/>
  <c r="AC684" i="4"/>
  <c r="AC668" i="4" s="1"/>
  <c r="J859" i="4" s="1"/>
  <c r="E854" i="4"/>
  <c r="AE726" i="4"/>
  <c r="AE707" i="4" s="1"/>
  <c r="L859" i="4" s="1"/>
  <c r="L860" i="4" s="1"/>
  <c r="AA563" i="4"/>
  <c r="G859" i="4" s="1"/>
  <c r="I859" i="4" s="1"/>
  <c r="AF564" i="4"/>
  <c r="AF563" i="4" s="1"/>
  <c r="N859" i="4" s="1"/>
  <c r="Q859" i="4" s="1"/>
  <c r="AA474" i="4"/>
  <c r="X459" i="4"/>
  <c r="C858" i="4" s="1"/>
  <c r="H837" i="4"/>
  <c r="M859" i="4" l="1"/>
  <c r="R859" i="4" s="1"/>
  <c r="J860" i="4"/>
  <c r="C860" i="4"/>
  <c r="E858" i="4"/>
  <c r="E860" i="4" s="1"/>
  <c r="AD474" i="4"/>
  <c r="AA459" i="4"/>
  <c r="G858" i="4" s="1"/>
  <c r="K12" i="3"/>
  <c r="L12" i="3"/>
  <c r="M12" i="3"/>
  <c r="N12" i="3"/>
  <c r="O12" i="3"/>
  <c r="P12" i="3"/>
  <c r="Q12" i="3"/>
  <c r="R12" i="3"/>
  <c r="S12" i="3"/>
  <c r="T12" i="3"/>
  <c r="U12" i="3"/>
  <c r="J12" i="3"/>
  <c r="H485" i="3"/>
  <c r="I782" i="3"/>
  <c r="H748" i="3"/>
  <c r="E824" i="3"/>
  <c r="E823" i="3"/>
  <c r="H718" i="3"/>
  <c r="H717" i="3" s="1"/>
  <c r="H36" i="3"/>
  <c r="H747" i="3"/>
  <c r="G860" i="4" l="1"/>
  <c r="I858" i="4"/>
  <c r="AF474" i="4"/>
  <c r="AF459" i="4" s="1"/>
  <c r="N858" i="4" s="1"/>
  <c r="AD459" i="4"/>
  <c r="K858" i="4" s="1"/>
  <c r="K19" i="2"/>
  <c r="E530" i="3"/>
  <c r="E524" i="3"/>
  <c r="E523" i="3"/>
  <c r="K860" i="4" l="1"/>
  <c r="M858" i="4"/>
  <c r="M860" i="4" s="1"/>
  <c r="I860" i="4"/>
  <c r="Q858" i="4"/>
  <c r="Q860" i="4" s="1"/>
  <c r="N860" i="4"/>
  <c r="K749" i="3"/>
  <c r="L749" i="3"/>
  <c r="M749" i="3"/>
  <c r="N749" i="3"/>
  <c r="O749" i="3"/>
  <c r="P749" i="3"/>
  <c r="Q749" i="3"/>
  <c r="R749" i="3"/>
  <c r="S749" i="3"/>
  <c r="T749" i="3"/>
  <c r="U749" i="3"/>
  <c r="J749" i="3"/>
  <c r="K719" i="3"/>
  <c r="L719" i="3"/>
  <c r="M719" i="3"/>
  <c r="N719" i="3"/>
  <c r="O719" i="3"/>
  <c r="P719" i="3"/>
  <c r="Q719" i="3"/>
  <c r="R719" i="3"/>
  <c r="S719" i="3"/>
  <c r="T719" i="3"/>
  <c r="U719" i="3"/>
  <c r="J719" i="3"/>
  <c r="H746" i="3"/>
  <c r="K709" i="3"/>
  <c r="L709" i="3"/>
  <c r="M709" i="3"/>
  <c r="N709" i="3"/>
  <c r="O709" i="3"/>
  <c r="P709" i="3"/>
  <c r="Q709" i="3"/>
  <c r="R709" i="3"/>
  <c r="S709" i="3"/>
  <c r="T709" i="3"/>
  <c r="U709" i="3"/>
  <c r="J709" i="3"/>
  <c r="V706" i="3"/>
  <c r="K614" i="3"/>
  <c r="L614" i="3"/>
  <c r="M614" i="3"/>
  <c r="N614" i="3"/>
  <c r="O614" i="3"/>
  <c r="P614" i="3"/>
  <c r="Q614" i="3"/>
  <c r="R614" i="3"/>
  <c r="S614" i="3"/>
  <c r="T614" i="3"/>
  <c r="U614" i="3"/>
  <c r="J614" i="3"/>
  <c r="K507" i="3"/>
  <c r="L507" i="3"/>
  <c r="M507" i="3"/>
  <c r="N507" i="3"/>
  <c r="O507" i="3"/>
  <c r="P507" i="3"/>
  <c r="Q507" i="3"/>
  <c r="R507" i="3"/>
  <c r="S507" i="3"/>
  <c r="T507" i="3"/>
  <c r="U507" i="3"/>
  <c r="J507" i="3"/>
  <c r="K485" i="3"/>
  <c r="L485" i="3"/>
  <c r="M485" i="3"/>
  <c r="N485" i="3"/>
  <c r="O485" i="3"/>
  <c r="P485" i="3"/>
  <c r="Q485" i="3"/>
  <c r="R485" i="3"/>
  <c r="S485" i="3"/>
  <c r="T485" i="3"/>
  <c r="U485" i="3"/>
  <c r="J485" i="3"/>
  <c r="K60" i="3"/>
  <c r="L60" i="3"/>
  <c r="M60" i="3"/>
  <c r="N60" i="3"/>
  <c r="O60" i="3"/>
  <c r="P60" i="3"/>
  <c r="Q60" i="3"/>
  <c r="R60" i="3"/>
  <c r="S60" i="3"/>
  <c r="T60" i="3"/>
  <c r="U60" i="3"/>
  <c r="J60" i="3"/>
  <c r="K43" i="3"/>
  <c r="L43" i="3"/>
  <c r="M43" i="3"/>
  <c r="N43" i="3"/>
  <c r="O43" i="3"/>
  <c r="P43" i="3"/>
  <c r="Q43" i="3"/>
  <c r="R43" i="3"/>
  <c r="S43" i="3"/>
  <c r="T43" i="3"/>
  <c r="U43" i="3"/>
  <c r="J43" i="3"/>
  <c r="H44" i="3"/>
  <c r="E770" i="3"/>
  <c r="H770" i="3" s="1"/>
  <c r="E769" i="3"/>
  <c r="H769" i="3" s="1"/>
  <c r="E768" i="3"/>
  <c r="H768" i="3" s="1"/>
  <c r="E766" i="3"/>
  <c r="H766" i="3" s="1"/>
  <c r="E767" i="3"/>
  <c r="H767" i="3" s="1"/>
  <c r="E765" i="3"/>
  <c r="H765" i="3" s="1"/>
  <c r="H42" i="3"/>
  <c r="H41" i="3" s="1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E465" i="3"/>
  <c r="H465" i="3" s="1"/>
  <c r="E466" i="3"/>
  <c r="H466" i="3" s="1"/>
  <c r="E467" i="3"/>
  <c r="H467" i="3" s="1"/>
  <c r="E468" i="3"/>
  <c r="E464" i="3"/>
  <c r="H464" i="3" s="1"/>
  <c r="H471" i="3"/>
  <c r="H470" i="3"/>
  <c r="H469" i="3"/>
  <c r="H468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E443" i="3"/>
  <c r="H443" i="3" s="1"/>
  <c r="E444" i="3"/>
  <c r="H444" i="3" s="1"/>
  <c r="E445" i="3"/>
  <c r="E446" i="3"/>
  <c r="H446" i="3" s="1"/>
  <c r="E442" i="3"/>
  <c r="H442" i="3" s="1"/>
  <c r="H449" i="3"/>
  <c r="H448" i="3"/>
  <c r="H447" i="3"/>
  <c r="H445" i="3"/>
  <c r="H40" i="3"/>
  <c r="H39" i="3" s="1"/>
  <c r="E422" i="3"/>
  <c r="G440" i="3"/>
  <c r="H440" i="3" s="1"/>
  <c r="E424" i="3"/>
  <c r="H424" i="3" s="1"/>
  <c r="E423" i="3"/>
  <c r="H423" i="3" s="1"/>
  <c r="E421" i="3"/>
  <c r="H421" i="3" s="1"/>
  <c r="H439" i="3"/>
  <c r="H438" i="3"/>
  <c r="H437" i="3"/>
  <c r="H436" i="3"/>
  <c r="H435" i="3"/>
  <c r="H434" i="3"/>
  <c r="H433" i="3"/>
  <c r="H432" i="3"/>
  <c r="H431" i="3"/>
  <c r="H430" i="3"/>
  <c r="H429" i="3"/>
  <c r="H428" i="3"/>
  <c r="H425" i="3"/>
  <c r="H426" i="3"/>
  <c r="H427" i="3"/>
  <c r="H422" i="3"/>
  <c r="E420" i="3"/>
  <c r="H420" i="3" s="1"/>
  <c r="H38" i="3"/>
  <c r="H37" i="3" s="1"/>
  <c r="R858" i="4" l="1"/>
  <c r="R860" i="4" s="1"/>
  <c r="K888" i="3"/>
  <c r="N888" i="3"/>
  <c r="M888" i="3"/>
  <c r="R888" i="3"/>
  <c r="P888" i="3"/>
  <c r="V709" i="3"/>
  <c r="V719" i="3"/>
  <c r="V749" i="3"/>
  <c r="V758" i="3"/>
  <c r="S888" i="3"/>
  <c r="T888" i="3"/>
  <c r="O888" i="3"/>
  <c r="Q888" i="3"/>
  <c r="L888" i="3"/>
  <c r="J888" i="3"/>
  <c r="U888" i="3"/>
  <c r="V614" i="3"/>
  <c r="V485" i="3"/>
  <c r="V507" i="3"/>
  <c r="V60" i="3"/>
  <c r="H419" i="3"/>
  <c r="H764" i="3"/>
  <c r="H463" i="3"/>
  <c r="H441" i="3"/>
  <c r="V888" i="3" l="1"/>
  <c r="E761" i="3" l="1"/>
  <c r="E762" i="3"/>
  <c r="E760" i="3"/>
  <c r="H779" i="3" l="1"/>
  <c r="H780" i="3"/>
  <c r="H781" i="3"/>
  <c r="H782" i="3"/>
  <c r="H783" i="3"/>
  <c r="H784" i="3"/>
  <c r="H785" i="3"/>
  <c r="H786" i="3"/>
  <c r="H787" i="3"/>
  <c r="H788" i="3"/>
  <c r="H778" i="3"/>
  <c r="H163" i="3"/>
  <c r="H126" i="3"/>
  <c r="H95" i="3"/>
  <c r="H60" i="3" l="1"/>
  <c r="H777" i="3"/>
  <c r="I781" i="3" s="1"/>
  <c r="I783" i="3" s="1"/>
  <c r="L16" i="5" l="1"/>
  <c r="K18" i="2"/>
  <c r="H35" i="3"/>
  <c r="H12" i="3" s="1"/>
  <c r="H827" i="3"/>
  <c r="H826" i="3"/>
  <c r="H825" i="3"/>
  <c r="H824" i="3"/>
  <c r="H823" i="3"/>
  <c r="H828" i="3"/>
  <c r="H822" i="3" l="1"/>
  <c r="K16" i="2" l="1"/>
  <c r="E886" i="3"/>
  <c r="E887" i="3"/>
  <c r="E885" i="3"/>
  <c r="H710" i="3"/>
  <c r="H709" i="3" s="1"/>
  <c r="L21" i="5" l="1"/>
  <c r="K23" i="2"/>
  <c r="H885" i="3"/>
  <c r="H887" i="3"/>
  <c r="H886" i="3"/>
  <c r="H884" i="3" l="1"/>
  <c r="H762" i="3" l="1"/>
  <c r="H760" i="3"/>
  <c r="H708" i="3"/>
  <c r="H707" i="3" s="1"/>
  <c r="H706" i="3" s="1"/>
  <c r="H737" i="3"/>
  <c r="H736" i="3"/>
  <c r="H763" i="3"/>
  <c r="H761" i="3"/>
  <c r="L20" i="5" l="1"/>
  <c r="K22" i="2"/>
  <c r="H759" i="3"/>
  <c r="H735" i="3"/>
  <c r="H719" i="3" s="1"/>
  <c r="L22" i="5" l="1"/>
  <c r="K24" i="2"/>
  <c r="H772" i="3"/>
  <c r="H773" i="3"/>
  <c r="H774" i="3"/>
  <c r="H775" i="3"/>
  <c r="H776" i="3"/>
  <c r="H771" i="3" l="1"/>
  <c r="H695" i="3" l="1"/>
  <c r="H696" i="3"/>
  <c r="H697" i="3"/>
  <c r="H698" i="3"/>
  <c r="H699" i="3"/>
  <c r="H700" i="3"/>
  <c r="H701" i="3"/>
  <c r="H702" i="3"/>
  <c r="H703" i="3"/>
  <c r="H704" i="3"/>
  <c r="H705" i="3"/>
  <c r="H694" i="3"/>
  <c r="H682" i="3"/>
  <c r="H683" i="3"/>
  <c r="H684" i="3"/>
  <c r="H685" i="3"/>
  <c r="H686" i="3"/>
  <c r="H687" i="3"/>
  <c r="H688" i="3"/>
  <c r="H689" i="3"/>
  <c r="H690" i="3"/>
  <c r="H691" i="3"/>
  <c r="H692" i="3"/>
  <c r="H681" i="3"/>
  <c r="H669" i="3"/>
  <c r="H670" i="3"/>
  <c r="H671" i="3"/>
  <c r="H672" i="3"/>
  <c r="H673" i="3"/>
  <c r="H674" i="3"/>
  <c r="H675" i="3"/>
  <c r="H676" i="3"/>
  <c r="H677" i="3"/>
  <c r="H678" i="3"/>
  <c r="H679" i="3"/>
  <c r="H668" i="3"/>
  <c r="H656" i="3"/>
  <c r="H657" i="3"/>
  <c r="H658" i="3"/>
  <c r="H659" i="3"/>
  <c r="H660" i="3"/>
  <c r="H661" i="3"/>
  <c r="H662" i="3"/>
  <c r="H663" i="3"/>
  <c r="H664" i="3"/>
  <c r="H665" i="3"/>
  <c r="H666" i="3"/>
  <c r="H655" i="3"/>
  <c r="H643" i="3"/>
  <c r="H644" i="3"/>
  <c r="H645" i="3"/>
  <c r="H646" i="3"/>
  <c r="H647" i="3"/>
  <c r="H648" i="3"/>
  <c r="H649" i="3"/>
  <c r="H650" i="3"/>
  <c r="H651" i="3"/>
  <c r="H652" i="3"/>
  <c r="H653" i="3"/>
  <c r="H642" i="3"/>
  <c r="H630" i="3"/>
  <c r="H631" i="3"/>
  <c r="H632" i="3"/>
  <c r="H633" i="3"/>
  <c r="H634" i="3"/>
  <c r="H635" i="3"/>
  <c r="H636" i="3"/>
  <c r="H637" i="3"/>
  <c r="H638" i="3"/>
  <c r="H639" i="3"/>
  <c r="H640" i="3"/>
  <c r="H629" i="3"/>
  <c r="H617" i="3"/>
  <c r="H618" i="3"/>
  <c r="H619" i="3"/>
  <c r="H620" i="3"/>
  <c r="H621" i="3"/>
  <c r="H622" i="3"/>
  <c r="H623" i="3"/>
  <c r="H624" i="3"/>
  <c r="H625" i="3"/>
  <c r="H626" i="3"/>
  <c r="H627" i="3"/>
  <c r="H616" i="3"/>
  <c r="H524" i="3"/>
  <c r="H525" i="3"/>
  <c r="H526" i="3"/>
  <c r="H527" i="3"/>
  <c r="H528" i="3"/>
  <c r="H529" i="3"/>
  <c r="H530" i="3"/>
  <c r="H531" i="3"/>
  <c r="H523" i="3"/>
  <c r="H754" i="3"/>
  <c r="H755" i="3"/>
  <c r="H756" i="3"/>
  <c r="H757" i="3"/>
  <c r="H753" i="3"/>
  <c r="H628" i="3" l="1"/>
  <c r="H641" i="3"/>
  <c r="H654" i="3"/>
  <c r="H667" i="3"/>
  <c r="H680" i="3"/>
  <c r="H693" i="3"/>
  <c r="H752" i="3"/>
  <c r="H749" i="3" s="1"/>
  <c r="H522" i="3"/>
  <c r="H507" i="3" s="1"/>
  <c r="H615" i="3"/>
  <c r="H883" i="3"/>
  <c r="H879" i="3"/>
  <c r="H880" i="3"/>
  <c r="H881" i="3"/>
  <c r="H882" i="3"/>
  <c r="H878" i="3"/>
  <c r="H57" i="3"/>
  <c r="H56" i="3" s="1"/>
  <c r="H43" i="3" s="1"/>
  <c r="V43" i="3"/>
  <c r="V12" i="3"/>
  <c r="U957" i="1"/>
  <c r="T957" i="1"/>
  <c r="S957" i="1"/>
  <c r="R957" i="1"/>
  <c r="Q957" i="1"/>
  <c r="P957" i="1"/>
  <c r="O957" i="1"/>
  <c r="N957" i="1"/>
  <c r="M957" i="1"/>
  <c r="L957" i="1"/>
  <c r="K957" i="1"/>
  <c r="J957" i="1"/>
  <c r="H53" i="1"/>
  <c r="H52" i="1" s="1"/>
  <c r="H39" i="1" s="1"/>
  <c r="H957" i="1" s="1"/>
  <c r="V39" i="1"/>
  <c r="V12" i="1"/>
  <c r="H614" i="3" l="1"/>
  <c r="L23" i="5"/>
  <c r="K25" i="2"/>
  <c r="L19" i="5"/>
  <c r="L27" i="5" s="1"/>
  <c r="K21" i="2"/>
  <c r="K17" i="2"/>
  <c r="K20" i="2"/>
  <c r="V957" i="1"/>
  <c r="H877" i="3"/>
  <c r="H758" i="3" s="1"/>
  <c r="K26" i="2" l="1"/>
  <c r="K29" i="2" s="1"/>
  <c r="H888" i="3"/>
  <c r="H875" i="4"/>
  <c r="H877" i="4" s="1"/>
</calcChain>
</file>

<file path=xl/sharedStrings.xml><?xml version="1.0" encoding="utf-8"?>
<sst xmlns="http://schemas.openxmlformats.org/spreadsheetml/2006/main" count="6417" uniqueCount="603">
  <si>
    <t>H E A D Q U A R T E R S</t>
  </si>
  <si>
    <t>P H I L I P P I N E   A R M Y</t>
  </si>
  <si>
    <t>Office of the Assistant Chief of Staff for Reservist and Retiree Affairs, G9</t>
  </si>
  <si>
    <t>Fort Bonifacio, Metro Manila</t>
  </si>
  <si>
    <t>Project Procurement Management Plan (PPMP) CY 2023</t>
  </si>
  <si>
    <r>
      <t xml:space="preserve">END USER: </t>
    </r>
    <r>
      <rPr>
        <b/>
        <sz val="10"/>
        <rFont val="Arial"/>
        <family val="2"/>
      </rPr>
      <t>HPAG9</t>
    </r>
  </si>
  <si>
    <t>DATE: Nov 14 2022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</si>
  <si>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</si>
  <si>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</si>
  <si>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</si>
  <si>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</si>
  <si>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</si>
  <si>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</si>
  <si>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</si>
  <si>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</si>
  <si>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</si>
  <si>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</si>
  <si>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</si>
  <si>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</si>
  <si>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</si>
  <si>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</si>
  <si>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</si>
  <si>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</si>
  <si>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</si>
  <si>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</si>
  <si>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</si>
  <si>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</si>
  <si>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</si>
  <si>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</si>
  <si>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</si>
  <si>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5-02-01-010-00</t>
  </si>
  <si>
    <t>Traveling Expenses - Local</t>
  </si>
  <si>
    <t>HPA</t>
  </si>
  <si>
    <t>None</t>
  </si>
  <si>
    <t>RRA Administrator Summit</t>
  </si>
  <si>
    <t>OG9</t>
  </si>
  <si>
    <t>Travel Requirements</t>
  </si>
  <si>
    <t>lot</t>
  </si>
  <si>
    <t>NCO Advance Course</t>
  </si>
  <si>
    <t>pax</t>
  </si>
  <si>
    <t>NCO Basic Course</t>
  </si>
  <si>
    <t>Officer Basic Course</t>
  </si>
  <si>
    <t>ROTC Evaluation and Audit Team (REAT) for RAATI</t>
  </si>
  <si>
    <t>/</t>
  </si>
  <si>
    <t>Officer Advance Course</t>
  </si>
  <si>
    <t>Specialization Courses</t>
  </si>
  <si>
    <t>Drill Master Course</t>
  </si>
  <si>
    <t>G9 Family Conference</t>
  </si>
  <si>
    <t>Travel Requirement</t>
  </si>
  <si>
    <t>Enhanced Reservist Personnel Management information System (ERPMIS)</t>
  </si>
  <si>
    <t>Reserve Officers' Training Corps Management Information System</t>
  </si>
  <si>
    <t>RRU Readiness Evaluation and Assessment</t>
  </si>
  <si>
    <t>Lot</t>
  </si>
  <si>
    <t>Reservist Commanders Convention</t>
  </si>
  <si>
    <t>5-02-01-020-00</t>
  </si>
  <si>
    <t>Traveling Expenses - Foreign</t>
  </si>
  <si>
    <t>Command and General Staff Course (CGSC) NRI (Support for Foreign Academic Travel)</t>
  </si>
  <si>
    <t>Travel Requirements (Foreign)</t>
  </si>
  <si>
    <t>Reserve Force Development-Exchange Visit Program (Australia)</t>
  </si>
  <si>
    <t>Army Reserve Training Development  (Gung/Hing) - Outbound</t>
  </si>
  <si>
    <t>Army Reserve Training Development SMEE    (Singapore) - Outbound</t>
  </si>
  <si>
    <t>HADR Capability Enhancement  (USAR, CSSR, ICS &amp; WASAR (Japan) - Outbound</t>
  </si>
  <si>
    <t>ROTC Cultural Understanding and Leadership Program</t>
  </si>
  <si>
    <t>Army Reserve Force Personnel Management SMEE (Hawaii) GUNG/HING -Outbound</t>
  </si>
  <si>
    <t>Travel - Requirement</t>
  </si>
  <si>
    <t>Sergeant Major Course (SMC)</t>
  </si>
  <si>
    <t>5-02-02-010-01</t>
  </si>
  <si>
    <t>ICT Training Expenses</t>
  </si>
  <si>
    <t>Negotiated 53.9</t>
  </si>
  <si>
    <t>Intel Core i5 Processor</t>
  </si>
  <si>
    <t>ea</t>
  </si>
  <si>
    <t>Asus Prime 410M (Motherboard)</t>
  </si>
  <si>
    <t>8 GB RAM</t>
  </si>
  <si>
    <t>240 GB SSD 2.5 (Sandisk)</t>
  </si>
  <si>
    <t>1 TB HDD</t>
  </si>
  <si>
    <t>ATX Power Supply</t>
  </si>
  <si>
    <t>AVR</t>
  </si>
  <si>
    <t>CPU Tower Case</t>
  </si>
  <si>
    <t>VIEWPLUS 23.8 in.</t>
  </si>
  <si>
    <t>Keyboard &amp; Mouse</t>
  </si>
  <si>
    <t>WINDOWS 1O (Licensed)</t>
  </si>
  <si>
    <t>Microsoft Office (Licensed)</t>
  </si>
  <si>
    <t>Printer</t>
  </si>
  <si>
    <t>unit</t>
  </si>
  <si>
    <t>Breakfast</t>
  </si>
  <si>
    <t>per</t>
  </si>
  <si>
    <t>AM Snacks</t>
  </si>
  <si>
    <t>Lunch</t>
  </si>
  <si>
    <t>PM Snacks</t>
  </si>
  <si>
    <t>Dinner</t>
  </si>
  <si>
    <t>Paper A4</t>
  </si>
  <si>
    <t>ream</t>
  </si>
  <si>
    <t>Clearbook</t>
  </si>
  <si>
    <t>pc</t>
  </si>
  <si>
    <t>Pencil</t>
  </si>
  <si>
    <t>pk</t>
  </si>
  <si>
    <t>Certificate Holder</t>
  </si>
  <si>
    <t>Costumized T-Shirt</t>
  </si>
  <si>
    <t>White Board Marker</t>
  </si>
  <si>
    <t>Whiteboard with stand</t>
  </si>
  <si>
    <t>Storage Box (9 liter)</t>
  </si>
  <si>
    <t>box</t>
  </si>
  <si>
    <t>5-02-02-010-02</t>
  </si>
  <si>
    <t>Training Expenses</t>
  </si>
  <si>
    <t>HADR Capability Enhancement  (USAR, CSSR, ICS &amp; WASAR) (Japan) -Inbound</t>
  </si>
  <si>
    <t>Snacks AM @ 10 days</t>
  </si>
  <si>
    <t>Bottled Water</t>
  </si>
  <si>
    <t>Asst Candies and Nuts</t>
  </si>
  <si>
    <t>pack</t>
  </si>
  <si>
    <t>Asst Chips</t>
  </si>
  <si>
    <t>Bond Paper, A4</t>
  </si>
  <si>
    <t>Snacks PM @ 10 days</t>
  </si>
  <si>
    <t>Breakfast @ 10 days</t>
  </si>
  <si>
    <t>Lunch @ 10 days</t>
  </si>
  <si>
    <t>Dinner @ 10 days</t>
  </si>
  <si>
    <t>Special Paper</t>
  </si>
  <si>
    <t>Ball Pen</t>
  </si>
  <si>
    <t>Certificate Frame</t>
  </si>
  <si>
    <t>Note Book</t>
  </si>
  <si>
    <t>Assorted Fruits</t>
  </si>
  <si>
    <t>Printer ink</t>
  </si>
  <si>
    <t>set</t>
  </si>
  <si>
    <t>HADR Capability Enhancement  (USAR, CSSR, ICS &amp; WASAR)  Australia -  Inbound</t>
  </si>
  <si>
    <t>Cocktails/Snacks (Closing Ceremony)</t>
  </si>
  <si>
    <t>Snack PM @ 10days</t>
  </si>
  <si>
    <t>Breakfast @ 10days</t>
  </si>
  <si>
    <t>Lunch @ 10days</t>
  </si>
  <si>
    <t>Dinner @ 10days</t>
  </si>
  <si>
    <t>Ink Cartridge</t>
  </si>
  <si>
    <t>PH-US BALIKATAN Exercise</t>
  </si>
  <si>
    <t>Face Mask KN95</t>
  </si>
  <si>
    <t>Alcohol 500ml</t>
  </si>
  <si>
    <t>Bond paper, A4</t>
  </si>
  <si>
    <t>Signpen (blue)</t>
  </si>
  <si>
    <t>Signpen (black)</t>
  </si>
  <si>
    <t>Tissue</t>
  </si>
  <si>
    <t>Photo Paper</t>
  </si>
  <si>
    <t>Ball pen</t>
  </si>
  <si>
    <t>Parchment Paper</t>
  </si>
  <si>
    <t>Memento</t>
  </si>
  <si>
    <t>Tarpaulin</t>
  </si>
  <si>
    <t>Packing tape 200M</t>
  </si>
  <si>
    <t>Highlighters</t>
  </si>
  <si>
    <t>Pushpins 23mm</t>
  </si>
  <si>
    <t>Gloves</t>
  </si>
  <si>
    <t>Working Shirt</t>
  </si>
  <si>
    <t>Safety vest</t>
  </si>
  <si>
    <t>Safety hat</t>
  </si>
  <si>
    <t>Eye Protector</t>
  </si>
  <si>
    <t>Ear protector</t>
  </si>
  <si>
    <t>Meals @ 5 days</t>
  </si>
  <si>
    <t>Snacks @ 5days</t>
  </si>
  <si>
    <t>Bottled Water @ 5days</t>
  </si>
  <si>
    <t>bottle</t>
  </si>
  <si>
    <t>Swab/Antigen Test</t>
  </si>
  <si>
    <t>kit</t>
  </si>
  <si>
    <t>Black Ink</t>
  </si>
  <si>
    <t>cart</t>
  </si>
  <si>
    <t>Magenta Ink</t>
  </si>
  <si>
    <t>Cyan Ink</t>
  </si>
  <si>
    <t>Yellow Ink</t>
  </si>
  <si>
    <t>Colored Ink Jet Printer 3-in-1</t>
  </si>
  <si>
    <t>Laptop</t>
  </si>
  <si>
    <t>AFP Joint Exercise (AJEX) "Dagat, Langit at Lupa" (DAGIT-PA)</t>
  </si>
  <si>
    <t>Hand Sanitizer</t>
  </si>
  <si>
    <t>Cell Cards</t>
  </si>
  <si>
    <t>Duct tape  9m</t>
  </si>
  <si>
    <t>Breakfast @ 12 days</t>
  </si>
  <si>
    <t>Am Snacks @ 12days</t>
  </si>
  <si>
    <t>Lunch @ 12 days</t>
  </si>
  <si>
    <t>Pm Snacks @ 12days</t>
  </si>
  <si>
    <t>Dinner @ 12 days</t>
  </si>
  <si>
    <t>Bottled Water @ 12days</t>
  </si>
  <si>
    <t>Laser Pointer</t>
  </si>
  <si>
    <t>SALAKNIB</t>
  </si>
  <si>
    <t>PC</t>
  </si>
  <si>
    <t>Dinner @ 2days</t>
  </si>
  <si>
    <t>Breakfast @ 2 days</t>
  </si>
  <si>
    <t>AM Snacks @ 2days</t>
  </si>
  <si>
    <t>Lunch @ 2days</t>
  </si>
  <si>
    <t>PM Snacks @ 2days</t>
  </si>
  <si>
    <t>Asst Candies</t>
  </si>
  <si>
    <t>Asst chips &amp; nuts</t>
  </si>
  <si>
    <t>pcs</t>
  </si>
  <si>
    <t>Bond Paper (A4)</t>
  </si>
  <si>
    <t>Socials/Cocktails</t>
  </si>
  <si>
    <t>Reserve Force Training Summit</t>
  </si>
  <si>
    <t>AM Snacks @ 2 Days</t>
  </si>
  <si>
    <t>Lunch @ 2 Days</t>
  </si>
  <si>
    <t>PM Snacks @ 2 Days</t>
  </si>
  <si>
    <t>Assorted Candies</t>
  </si>
  <si>
    <t>Coffee (3 in 1)</t>
  </si>
  <si>
    <t>Juice in Can</t>
  </si>
  <si>
    <t>can</t>
  </si>
  <si>
    <t>Assorted Nuts</t>
  </si>
  <si>
    <t>Alcohol</t>
  </si>
  <si>
    <t>gal</t>
  </si>
  <si>
    <t>Face mask</t>
  </si>
  <si>
    <t>Notepad</t>
  </si>
  <si>
    <t>Ballpen G- tech</t>
  </si>
  <si>
    <t>Plastic Binder Ring</t>
  </si>
  <si>
    <t>Paper Cutter</t>
  </si>
  <si>
    <t>Parchment Paper/Specialty Paper</t>
  </si>
  <si>
    <t>Brown Envelope</t>
  </si>
  <si>
    <t>External Drive (2TB)</t>
  </si>
  <si>
    <t>Ink Black</t>
  </si>
  <si>
    <t>Ink Cyan</t>
  </si>
  <si>
    <t>Ink Magenta</t>
  </si>
  <si>
    <t>Ink Yellow</t>
  </si>
  <si>
    <t>Bag</t>
  </si>
  <si>
    <t>Meals</t>
  </si>
  <si>
    <t>Glue</t>
  </si>
  <si>
    <t>Yellow Pad</t>
  </si>
  <si>
    <t>pad</t>
  </si>
  <si>
    <t>Ballpen</t>
  </si>
  <si>
    <t>Ruler</t>
  </si>
  <si>
    <t>Brown Envelop (Long)</t>
  </si>
  <si>
    <t>Notebook</t>
  </si>
  <si>
    <t>Handouts/References</t>
  </si>
  <si>
    <t>Swab/Antigen test</t>
  </si>
  <si>
    <t>Correction Tape</t>
  </si>
  <si>
    <t>Pencil Highlighter</t>
  </si>
  <si>
    <t>Plastic Envelop</t>
  </si>
  <si>
    <t>Parchment Paper (Certificate)</t>
  </si>
  <si>
    <t>Customized T-Shirt</t>
  </si>
  <si>
    <t>Record Book</t>
  </si>
  <si>
    <t>Medicines</t>
  </si>
  <si>
    <t>Medecine</t>
  </si>
  <si>
    <t>Command and General Staff Course (CGSC) NRI (Training Support)</t>
  </si>
  <si>
    <t>Instructor AM Snacks</t>
  </si>
  <si>
    <t>Instructor Breakfast</t>
  </si>
  <si>
    <t>Instructor PM Snacks</t>
  </si>
  <si>
    <t>Instructor Lunch</t>
  </si>
  <si>
    <t>Instructor Dinner</t>
  </si>
  <si>
    <t>Bags/ Banner/ Sport Paraphernalias</t>
  </si>
  <si>
    <t>Commandant's Reception</t>
  </si>
  <si>
    <t>Pinning Ceremony</t>
  </si>
  <si>
    <t>Graduation Ceremony</t>
  </si>
  <si>
    <t>Diagnostic Test</t>
  </si>
  <si>
    <t>Opening Ceremony</t>
  </si>
  <si>
    <t>Out-Processing</t>
  </si>
  <si>
    <t>Logistical Rqmnts</t>
  </si>
  <si>
    <t>Immersion Campaign and Planning Exercise</t>
  </si>
  <si>
    <t>Token</t>
  </si>
  <si>
    <t>Informal program Visit (IPV) related to Module</t>
  </si>
  <si>
    <t>Vehicle Rental</t>
  </si>
  <si>
    <t>Faculty Research Expenses</t>
  </si>
  <si>
    <t>Faculty Support Staff Development</t>
  </si>
  <si>
    <t>Field Leadership Competition</t>
  </si>
  <si>
    <t>Physical Fitness Test/ Diagnostic and Evaluation</t>
  </si>
  <si>
    <t>Athletic Uniform Requirements</t>
  </si>
  <si>
    <t>Academic Instructor/Adviser Trng Prog</t>
  </si>
  <si>
    <t>Books/Handouts/Reference Materials</t>
  </si>
  <si>
    <t>External drive 1TB</t>
  </si>
  <si>
    <t>Antigen</t>
  </si>
  <si>
    <t>Morning Snacks</t>
  </si>
  <si>
    <t>PM Snack</t>
  </si>
  <si>
    <t>Facemask</t>
  </si>
  <si>
    <t>Specialty Paper for Certificate A4</t>
  </si>
  <si>
    <t>Envelope, Expanding</t>
  </si>
  <si>
    <t>Air Freshener, aerosol</t>
  </si>
  <si>
    <t>reams</t>
  </si>
  <si>
    <t>Sign Pen, Blue</t>
  </si>
  <si>
    <t>Transparent Film (A4) for Info Kit Cover</t>
  </si>
  <si>
    <t>Pencil, Lead with Eraser</t>
  </si>
  <si>
    <t>Marker White Board, 3 colors per set</t>
  </si>
  <si>
    <t>sets</t>
  </si>
  <si>
    <t>Trashbag, plastic</t>
  </si>
  <si>
    <t>rolls</t>
  </si>
  <si>
    <t>Memento for GOHAS / Keynote Speaker</t>
  </si>
  <si>
    <t>Planner</t>
  </si>
  <si>
    <t>USB Flash drive</t>
  </si>
  <si>
    <t>Digital Voice Recorder</t>
  </si>
  <si>
    <t>Desktop Computer</t>
  </si>
  <si>
    <t>Computer Ink</t>
  </si>
  <si>
    <t>Swab/ Antigen test</t>
  </si>
  <si>
    <t>5-02-03-010-01</t>
  </si>
  <si>
    <t>ICT Office Supplies Expenses</t>
  </si>
  <si>
    <t>Shopping 52.1b</t>
  </si>
  <si>
    <t>RRA Enhancement</t>
  </si>
  <si>
    <t>Printer Ink (4 colors)</t>
  </si>
  <si>
    <t>External HD, 1TB</t>
  </si>
  <si>
    <t>USB</t>
  </si>
  <si>
    <t>Reserve Component Support Plan Development</t>
  </si>
  <si>
    <t>Flash Drive, 18 GB</t>
  </si>
  <si>
    <t>Ink Cart</t>
  </si>
  <si>
    <t>RRU POI Revision</t>
  </si>
  <si>
    <t>Flashdrives</t>
  </si>
  <si>
    <t>External Drive (8TB)</t>
  </si>
  <si>
    <t>Digital Recorder</t>
  </si>
  <si>
    <t>Printer ink black</t>
  </si>
  <si>
    <t>Printer ink colored (Cyan, Magenta, and Yellow)</t>
  </si>
  <si>
    <t>External Hard Drive, 1 SSD</t>
  </si>
  <si>
    <t>Yellow ink</t>
  </si>
  <si>
    <t>Reserve Force Development Plan (RFD Committee)</t>
  </si>
  <si>
    <t>Ink Cart,</t>
  </si>
  <si>
    <t>Flash Drive</t>
  </si>
  <si>
    <t>cat</t>
  </si>
  <si>
    <t>5-02-03-010-02</t>
  </si>
  <si>
    <t>Office Supplies Expenses</t>
  </si>
  <si>
    <t>Notebooks</t>
  </si>
  <si>
    <t>A4 Bond Papers</t>
  </si>
  <si>
    <t>Sign pen blue 0.5</t>
  </si>
  <si>
    <t>Green Folder A4</t>
  </si>
  <si>
    <t>Clearbook A4</t>
  </si>
  <si>
    <t>Stapler</t>
  </si>
  <si>
    <t>Staple wire</t>
  </si>
  <si>
    <t>Whiteboard eraser</t>
  </si>
  <si>
    <t>2-hole Paper puncher</t>
  </si>
  <si>
    <t>A4 Special Paper for Certificate (10 sheets per pack)</t>
  </si>
  <si>
    <t>Certificate holder</t>
  </si>
  <si>
    <t>White filling folder (25 per pack)</t>
  </si>
  <si>
    <t>Binder clips</t>
  </si>
  <si>
    <t>Commissioning Ceremony of Newly-Commissioned Reserve Officers</t>
  </si>
  <si>
    <t>alcogel</t>
  </si>
  <si>
    <t>Disinfectant Spray</t>
  </si>
  <si>
    <t>Tissue Paper</t>
  </si>
  <si>
    <t>Deliberation for CADTT</t>
  </si>
  <si>
    <t>Acetate (Sensitized Film)</t>
  </si>
  <si>
    <t>Specialty Paper</t>
  </si>
  <si>
    <t>Sign Pen (3 session)</t>
  </si>
  <si>
    <t>Pencil (3 session)</t>
  </si>
  <si>
    <t>Mega Box</t>
  </si>
  <si>
    <t>Alcogel</t>
  </si>
  <si>
    <t>Production of RRA Strategic Communication Campaign</t>
  </si>
  <si>
    <t>Paper A3</t>
  </si>
  <si>
    <t>A3 Photo Paper</t>
  </si>
  <si>
    <t>Paper Cutter Heavy Duty</t>
  </si>
  <si>
    <t>Staple Wire #36</t>
  </si>
  <si>
    <t>Highlighter</t>
  </si>
  <si>
    <t>Data File Box</t>
  </si>
  <si>
    <t>Data Folder</t>
  </si>
  <si>
    <t>Envelop, Expanded (long) 100pcs</t>
  </si>
  <si>
    <t>Paper, A4</t>
  </si>
  <si>
    <t>Paper, Legal</t>
  </si>
  <si>
    <t>Folder with Tab, A4</t>
  </si>
  <si>
    <t>Folder with Tab, Legal</t>
  </si>
  <si>
    <t>Folder,  A4</t>
  </si>
  <si>
    <t>Folder, legal</t>
  </si>
  <si>
    <t>Envelope A4</t>
  </si>
  <si>
    <t>Envelope, legal</t>
  </si>
  <si>
    <t>Sign Pen, Black</t>
  </si>
  <si>
    <t>Sign Pen, Red</t>
  </si>
  <si>
    <t>Physical &amp; Medical Examinations (PME)  for Officer Basic Course</t>
  </si>
  <si>
    <t>Sign Pen</t>
  </si>
  <si>
    <t>Physical &amp; Medical Examinations (PME) for Sergeant Major Course (SMC)</t>
  </si>
  <si>
    <t>ballpen</t>
  </si>
  <si>
    <t>Production of Reservist ID</t>
  </si>
  <si>
    <t>Paper A4 (for production of ID Form</t>
  </si>
  <si>
    <t>Card Ribbon (Toner)</t>
  </si>
  <si>
    <t>tube</t>
  </si>
  <si>
    <t>Physical &amp; Medical Examinations (PME)  for Specialization Courses</t>
  </si>
  <si>
    <t>Lead pencil  (1doz/box)</t>
  </si>
  <si>
    <t>Physical &amp; Medical Examinations (PME)  for NCO Basic Course</t>
  </si>
  <si>
    <t>Sign pen</t>
  </si>
  <si>
    <t>Physical &amp; Medical Examinations (PME)  for NCO Advance Course</t>
  </si>
  <si>
    <t>Physical &amp; Medical Examinations (PME) for Officer Advance Course</t>
  </si>
  <si>
    <t>CADTT Processing and Orientation Activity</t>
  </si>
  <si>
    <t>Alcohol (500ml)</t>
  </si>
  <si>
    <t>Luggage Bag</t>
  </si>
  <si>
    <t>Tactical Rappelling Gloves</t>
  </si>
  <si>
    <t>pr</t>
  </si>
  <si>
    <t>Fitness Mat</t>
  </si>
  <si>
    <t>Rank Insigna</t>
  </si>
  <si>
    <t>Patch</t>
  </si>
  <si>
    <t>Flash Light (Blue led)</t>
  </si>
  <si>
    <t>Compass</t>
  </si>
  <si>
    <t>Physical &amp; Medical Examinations (PME)  for Drill Master Course</t>
  </si>
  <si>
    <t>Specialty paper</t>
  </si>
  <si>
    <t>White Board (4x5)</t>
  </si>
  <si>
    <t>Bond Paper Long</t>
  </si>
  <si>
    <t>Sign Pen (Blue)</t>
  </si>
  <si>
    <t>Expanded Folder (short)</t>
  </si>
  <si>
    <t>Sliding Folder</t>
  </si>
  <si>
    <t>White Board Marker (Black)</t>
  </si>
  <si>
    <t>White Board Marker (Red)</t>
  </si>
  <si>
    <t>Tabbing</t>
  </si>
  <si>
    <t>Acetate</t>
  </si>
  <si>
    <t>fastener</t>
  </si>
  <si>
    <t>Sticky Note</t>
  </si>
  <si>
    <t>Staplewire</t>
  </si>
  <si>
    <t>Marker, Fluorescent</t>
  </si>
  <si>
    <t>Clear book (Long)</t>
  </si>
  <si>
    <t>Clear book (short)</t>
  </si>
  <si>
    <t>Clear book Refill shorts (10sheets)</t>
  </si>
  <si>
    <t>Double Sided Tape</t>
  </si>
  <si>
    <t>Clear book</t>
  </si>
  <si>
    <t>Record book (500leaves)</t>
  </si>
  <si>
    <t>Reservist Recruitment Activity</t>
  </si>
  <si>
    <t>Box</t>
  </si>
  <si>
    <t>5-02-03-080-00</t>
  </si>
  <si>
    <t>Medical, Dental and Laboratory Supplies Expenses</t>
  </si>
  <si>
    <t>NP</t>
  </si>
  <si>
    <t>ECG</t>
  </si>
  <si>
    <t>X-Ray</t>
  </si>
  <si>
    <t>Blood Typing</t>
  </si>
  <si>
    <t>CBC</t>
  </si>
  <si>
    <t>HBSAg</t>
  </si>
  <si>
    <t>Urinalysis</t>
  </si>
  <si>
    <t>VDRL</t>
  </si>
  <si>
    <t>Pregnancy test</t>
  </si>
  <si>
    <t>EENT</t>
  </si>
  <si>
    <t>GPE</t>
  </si>
  <si>
    <t>Dental</t>
  </si>
  <si>
    <t>National Reservist Week (NRW)</t>
  </si>
  <si>
    <t>5-02-03-120-00</t>
  </si>
  <si>
    <t>Military, Police and Traffic Supplies Expenses</t>
  </si>
  <si>
    <t>Funeral Expenses</t>
  </si>
  <si>
    <t>Interment Flag (3ftx6ft)</t>
  </si>
  <si>
    <t>5-02-03-210-02</t>
  </si>
  <si>
    <t>Semi-Expendable - Office Equipment</t>
  </si>
  <si>
    <t>Deliberation for Advance ROTC Cash Incentives</t>
  </si>
  <si>
    <t>Tablet Computer</t>
  </si>
  <si>
    <t>Voice Recorder</t>
  </si>
  <si>
    <t>Promotion Deliberation for PA Reservists</t>
  </si>
  <si>
    <t>Promotion of Senior Reservist Officers Deliberation</t>
  </si>
  <si>
    <t>5-02-03-990-00</t>
  </si>
  <si>
    <t>Other Supplies and Materials Expenses</t>
  </si>
  <si>
    <t>Paper Weight</t>
  </si>
  <si>
    <t>Memento (Wine with Wine Box)</t>
  </si>
  <si>
    <t>Pre Printed PVC Card w/ Hologram Sticker</t>
  </si>
  <si>
    <t>Clear Topcoat (Lamination)</t>
  </si>
  <si>
    <t>Incorporation of Retired PA Personnel</t>
  </si>
  <si>
    <t>Memento (Lapu-Lapu)</t>
  </si>
  <si>
    <t>Token (Coin Challenge)</t>
  </si>
  <si>
    <t>RRA Coin</t>
  </si>
  <si>
    <t>Wreath</t>
  </si>
  <si>
    <t>Caisson Arrangement</t>
  </si>
  <si>
    <t>Memento (Lapu-lapu)</t>
  </si>
  <si>
    <t>Souvenir, planner</t>
  </si>
  <si>
    <t>Costumized T Shirt</t>
  </si>
  <si>
    <t>5-02-05-020-01</t>
  </si>
  <si>
    <t>Telephone Expense - Mobile</t>
  </si>
  <si>
    <t>Cellular Phone Cards</t>
  </si>
  <si>
    <t>cards</t>
  </si>
  <si>
    <t>5-02-99-020-00</t>
  </si>
  <si>
    <t>Printing and Publication Expenses</t>
  </si>
  <si>
    <t>Printing of Materials</t>
  </si>
  <si>
    <t>copies</t>
  </si>
  <si>
    <t>5-02-99-030-00</t>
  </si>
  <si>
    <t>Representation Expenses</t>
  </si>
  <si>
    <t>AM Snacks @ 15</t>
  </si>
  <si>
    <t>Lunch @ 15</t>
  </si>
  <si>
    <t>PM Snacks @ 15</t>
  </si>
  <si>
    <t>Dinner @ 15</t>
  </si>
  <si>
    <t>Coffee and Tea @ 15</t>
  </si>
  <si>
    <t>Bottled Water @ 15</t>
  </si>
  <si>
    <t>Assorted Nuts @ 15</t>
  </si>
  <si>
    <t>Assorted Fruits @ 15</t>
  </si>
  <si>
    <t>150</t>
  </si>
  <si>
    <t>Breakfast @ 15</t>
  </si>
  <si>
    <t>Historical Activities</t>
  </si>
  <si>
    <t>Coffee 3 in 1</t>
  </si>
  <si>
    <t>Assorted candies</t>
  </si>
  <si>
    <t>Assorted fruits</t>
  </si>
  <si>
    <t>Bottled Water 500ml</t>
  </si>
  <si>
    <t>Butter cookies (600g)</t>
  </si>
  <si>
    <t>Breakfast @ 6 days</t>
  </si>
  <si>
    <t>AM Snack @  6 days</t>
  </si>
  <si>
    <t>Lunch @  6 days</t>
  </si>
  <si>
    <t>Pm Snacks @  6 days</t>
  </si>
  <si>
    <t>Assorted Juice in Can</t>
  </si>
  <si>
    <t>Breakfast @ 5 days</t>
  </si>
  <si>
    <t>AM Snacks @ 5 days</t>
  </si>
  <si>
    <t>Lunch @ 5 days</t>
  </si>
  <si>
    <t>PM Snacks @ 5 days</t>
  </si>
  <si>
    <t>Dinner @ 5 days</t>
  </si>
  <si>
    <t>Bottled Water (500ml)</t>
  </si>
  <si>
    <t>AM Snacks @ 2 days</t>
  </si>
  <si>
    <t>PM Snacks @ 2 days</t>
  </si>
  <si>
    <t>Lunch @ 2 days</t>
  </si>
  <si>
    <t>Bottled Water (500ml) @ 2 days</t>
  </si>
  <si>
    <t>Coffee (Brewed) @ 2 days</t>
  </si>
  <si>
    <t>Sugar @ 2 days</t>
  </si>
  <si>
    <t>kg</t>
  </si>
  <si>
    <t>Creamer (450g) @ 2 days</t>
  </si>
  <si>
    <t>Canned Juice @ 2 days</t>
  </si>
  <si>
    <t>Snack AM</t>
  </si>
  <si>
    <t>Snack PM</t>
  </si>
  <si>
    <t>Asst Juice</t>
  </si>
  <si>
    <t>cans</t>
  </si>
  <si>
    <t>Bottled Water (500ml) @ 3days</t>
  </si>
  <si>
    <t>Breakfast @ 3days</t>
  </si>
  <si>
    <t>Lunch @ 3days</t>
  </si>
  <si>
    <t>AM Snacks @ 3days</t>
  </si>
  <si>
    <t>PM Snacks @ 3days</t>
  </si>
  <si>
    <t>Dinner @ 3days</t>
  </si>
  <si>
    <t>Canned Juice  @ 3days</t>
  </si>
  <si>
    <t>Canned Juice</t>
  </si>
  <si>
    <t>Deliberation of Applicant for CGSC</t>
  </si>
  <si>
    <t>Sugar</t>
  </si>
  <si>
    <t>Brewed Coffee</t>
  </si>
  <si>
    <t>Engagement with Peace Champions (High Profile)</t>
  </si>
  <si>
    <t>Am Snacks</t>
  </si>
  <si>
    <t>Cookies and Pastries</t>
  </si>
  <si>
    <t>Tea</t>
  </si>
  <si>
    <t>coffee (brewed)</t>
  </si>
  <si>
    <t>creamer</t>
  </si>
  <si>
    <t>Snacks AM</t>
  </si>
  <si>
    <t>Snacks PM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</si>
  <si>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</si>
  <si>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</si>
  <si>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Prepared By:</t>
  </si>
  <si>
    <t>Approved By:</t>
  </si>
  <si>
    <t>NYMPHA   D   DACOCO</t>
  </si>
  <si>
    <t xml:space="preserve">JAIME    R    DATUIN  </t>
  </si>
  <si>
    <t>LT   COLONEL   (FS)  PA</t>
  </si>
  <si>
    <t>COL  CGSC  (INF) PA</t>
  </si>
  <si>
    <t xml:space="preserve">Chief, Programs and Budget Branch </t>
  </si>
  <si>
    <t>AC of S for RRA, G9</t>
  </si>
  <si>
    <t xml:space="preserve"> Fort Bonifacio, Metro Manila</t>
  </si>
  <si>
    <t xml:space="preserve"> </t>
  </si>
  <si>
    <r>
      <t xml:space="preserve">END USER:  </t>
    </r>
    <r>
      <rPr>
        <b/>
        <sz val="11"/>
        <rFont val="Arial"/>
        <family val="2"/>
      </rPr>
      <t>HPAG9</t>
    </r>
  </si>
  <si>
    <t>Line
Item Nr</t>
  </si>
  <si>
    <t>Object Code</t>
  </si>
  <si>
    <t>Procurement Program/Project (PAP)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</si>
  <si>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</si>
  <si>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</si>
  <si>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</si>
  <si>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</si>
  <si>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</si>
  <si>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</si>
  <si>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</si>
  <si>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</si>
  <si>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</si>
  <si>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</si>
  <si>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</si>
  <si>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</si>
  <si>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</si>
  <si>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N/A</t>
  </si>
  <si>
    <t>Recommended By:</t>
  </si>
  <si>
    <t>ROGELIO   D   ULANDAY</t>
  </si>
  <si>
    <t>ROMEO  S  BRAWNER  JR</t>
  </si>
  <si>
    <t>Brigadier    General     AFP</t>
  </si>
  <si>
    <t>Leuitenant     General       PA</t>
  </si>
  <si>
    <t>Chairperson, PABAC 3</t>
  </si>
  <si>
    <t>Commanding General, PA</t>
  </si>
  <si>
    <t>PA Day</t>
  </si>
  <si>
    <t>Breakfast (3 days)</t>
  </si>
  <si>
    <t>AM Snacks (3 days)</t>
  </si>
  <si>
    <t>Lunch (3 days)</t>
  </si>
  <si>
    <t>PM Snacks (3 days)</t>
  </si>
  <si>
    <t>Bottled Water (3days)</t>
  </si>
  <si>
    <t xml:space="preserve">Assorted Candies </t>
  </si>
  <si>
    <t>ROTC and PA Reservist leaflets</t>
  </si>
  <si>
    <t>Tarpaulin Display (6ft by 11ft)</t>
  </si>
  <si>
    <t>Calendar (24inch by 18inch) (Souvenir)</t>
  </si>
  <si>
    <t>Tarpaulin Display  (3ft by 6ft) for Army Reservist</t>
  </si>
  <si>
    <t>Tarpaulin Display  (3ft by 6ft) for ROTC</t>
  </si>
  <si>
    <t>Semi-Expendable - ICT Equipment</t>
  </si>
  <si>
    <t>5-02-03-210-03</t>
  </si>
  <si>
    <t xml:space="preserve">Breakfast </t>
  </si>
  <si>
    <t xml:space="preserve">AM Snacks </t>
  </si>
  <si>
    <t xml:space="preserve">Lunch </t>
  </si>
  <si>
    <t xml:space="preserve">PM Snacks </t>
  </si>
  <si>
    <t xml:space="preserve">Bottled Water </t>
  </si>
  <si>
    <t xml:space="preserve"> RRU Readiness Evaluation and Assessment CY 2024</t>
  </si>
  <si>
    <t xml:space="preserve">Dinner </t>
  </si>
  <si>
    <t>PA ROTC Summit for CY 2024</t>
  </si>
  <si>
    <t>AM Snack</t>
  </si>
  <si>
    <t>Coffee</t>
  </si>
  <si>
    <t>Creamer</t>
  </si>
  <si>
    <t>Memento for GOHAS</t>
  </si>
  <si>
    <t>Memento for Keynote Speaker</t>
  </si>
  <si>
    <t>Memento for Participants</t>
  </si>
  <si>
    <t>Accetate</t>
  </si>
  <si>
    <t>ID Holder with Lace</t>
  </si>
  <si>
    <t>Hotel Accommodation</t>
  </si>
  <si>
    <t>PA ROTC Direction Setting CY 2024</t>
  </si>
  <si>
    <t>PA ROTC Forum CY 2024</t>
  </si>
  <si>
    <t>2024-General Appropriations Act</t>
  </si>
  <si>
    <t>Procurement Requirements for CY 2024</t>
  </si>
  <si>
    <t xml:space="preserve">OIC, Programs and Budget Branch </t>
  </si>
  <si>
    <t>ROLLIE JOHN D  PALINO</t>
  </si>
  <si>
    <t>CPT                (FS)         PA</t>
  </si>
  <si>
    <t>DATE: April  05, 2023</t>
  </si>
  <si>
    <t>Indicative  Annual Procurement Plan (APP) FY 2024</t>
  </si>
  <si>
    <t>DATE: April 5, 2023</t>
  </si>
  <si>
    <t>Indicative Project Procurement Management Plan (PPMP) CY 2024</t>
  </si>
  <si>
    <t>LUIS REX D BERGANTE</t>
  </si>
  <si>
    <t>Chairperson, PABAC 1</t>
  </si>
  <si>
    <t>Major       General        PA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</si>
  <si>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</si>
  <si>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</si>
  <si>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</si>
  <si>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</si>
  <si>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</si>
  <si>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</si>
  <si>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</si>
  <si>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</si>
  <si>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</si>
  <si>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</si>
  <si>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</si>
  <si>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COL  CGSC   (INF)  PA</t>
  </si>
  <si>
    <t xml:space="preserve">Is this early Procurement </t>
  </si>
  <si>
    <t>No</t>
  </si>
  <si>
    <t>5-01-02-990-29</t>
  </si>
  <si>
    <t>Special Clothing Allowance (Individual Clothing &amp; Individual Equipment)</t>
  </si>
  <si>
    <t>Public Bidding</t>
  </si>
  <si>
    <t>DATE: April 13, 2023</t>
  </si>
  <si>
    <t>MARCONI S ORBISTA</t>
  </si>
  <si>
    <t>LTC         (INF)           PA</t>
  </si>
  <si>
    <t>C, RFOB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</si>
</sst>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horizontal="center"/>
    </xf>
    <xf numFmtId="0" fontId="1" fillId="0" borderId="0" xfId="2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3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7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0" fontId="5" fillId="2" borderId="1" xfId="0" applyNumberFormat="1" applyFont="1" applyFill="1" applyBorder="1" applyAlignment="1">
      <alignment vertical="center"/>
    </xf>
    <xf numFmtId="37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vertical="center"/>
    </xf>
    <xf numFmtId="0" fontId="1" fillId="3" borderId="1" xfId="2" applyFill="1" applyBorder="1" applyAlignment="1">
      <alignment horizontal="center" vertical="center"/>
    </xf>
    <xf numFmtId="40" fontId="5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 applyAlignment="1">
      <alignment vertical="center" wrapText="1"/>
    </xf>
    <xf numFmtId="40" fontId="4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5" fillId="0" borderId="0" xfId="2" applyFont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1" fillId="0" borderId="0" xfId="2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/>
    <xf numFmtId="0" fontId="13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 wrapText="1"/>
    </xf>
    <xf numFmtId="0" fontId="13" fillId="5" borderId="1" xfId="2" applyFont="1" applyFill="1" applyBorder="1" applyAlignment="1">
      <alignment horizontal="left" vertical="center" wrapText="1"/>
    </xf>
    <xf numFmtId="17" fontId="13" fillId="0" borderId="1" xfId="2" applyNumberFormat="1" applyFont="1" applyBorder="1" applyAlignment="1">
      <alignment horizontal="center" vertical="center" wrapText="1"/>
    </xf>
    <xf numFmtId="15" fontId="13" fillId="5" borderId="1" xfId="2" applyNumberFormat="1" applyFont="1" applyFill="1" applyBorder="1" applyAlignment="1">
      <alignment horizontal="center" vertical="center" wrapText="1"/>
    </xf>
    <xf numFmtId="40" fontId="13" fillId="5" borderId="1" xfId="2" applyNumberFormat="1" applyFont="1" applyFill="1" applyBorder="1" applyAlignment="1">
      <alignment vertical="center"/>
    </xf>
    <xf numFmtId="0" fontId="13" fillId="5" borderId="0" xfId="2" applyFont="1" applyFill="1" applyAlignment="1">
      <alignment horizontal="center" vertical="center" wrapText="1"/>
    </xf>
    <xf numFmtId="0" fontId="14" fillId="5" borderId="0" xfId="2" applyFont="1" applyFill="1"/>
    <xf numFmtId="0" fontId="1" fillId="5" borderId="0" xfId="2" applyFill="1"/>
    <xf numFmtId="0" fontId="10" fillId="0" borderId="0" xfId="2" applyFont="1" applyAlignment="1">
      <alignment vertical="center" wrapText="1"/>
    </xf>
    <xf numFmtId="0" fontId="8" fillId="0" borderId="0" xfId="2" applyFont="1" applyAlignment="1">
      <alignment horizontal="left"/>
    </xf>
    <xf numFmtId="0" fontId="1" fillId="0" borderId="0" xfId="2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0" fontId="5" fillId="5" borderId="1" xfId="0" applyNumberFormat="1" applyFont="1" applyFill="1" applyBorder="1" applyAlignment="1">
      <alignment vertical="center"/>
    </xf>
    <xf numFmtId="37" fontId="5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0" fontId="5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43" fontId="16" fillId="0" borderId="1" xfId="1" applyFont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0" xfId="0" applyFont="1" applyFill="1"/>
    <xf numFmtId="0" fontId="18" fillId="6" borderId="1" xfId="0" applyFont="1" applyFill="1" applyBorder="1" applyAlignment="1">
      <alignment horizontal="left" wrapText="1" readingOrder="1"/>
    </xf>
    <xf numFmtId="0" fontId="18" fillId="6" borderId="1" xfId="0" applyFont="1" applyFill="1" applyBorder="1" applyAlignment="1">
      <alignment horizontal="center" vertical="center" wrapText="1"/>
    </xf>
    <xf numFmtId="43" fontId="18" fillId="6" borderId="1" xfId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8" fillId="6" borderId="1" xfId="0" applyFont="1" applyFill="1" applyBorder="1" applyAlignment="1">
      <alignment horizontal="left" vertical="center" wrapText="1" readingOrder="1"/>
    </xf>
    <xf numFmtId="43" fontId="18" fillId="6" borderId="1" xfId="1" applyFont="1" applyFill="1" applyBorder="1" applyAlignment="1">
      <alignment horizontal="right" vertical="center" wrapText="1" readingOrder="1"/>
    </xf>
    <xf numFmtId="43" fontId="14" fillId="0" borderId="1" xfId="1" applyFont="1" applyBorder="1" applyAlignment="1">
      <alignment horizontal="center" vertical="center" wrapText="1"/>
    </xf>
    <xf numFmtId="37" fontId="4" fillId="7" borderId="1" xfId="0" applyNumberFormat="1" applyFont="1" applyFill="1" applyBorder="1" applyAlignment="1">
      <alignment horizontal="center" vertical="center"/>
    </xf>
    <xf numFmtId="40" fontId="4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0" xfId="0" applyFont="1" applyFill="1"/>
    <xf numFmtId="40" fontId="4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0" fontId="10" fillId="0" borderId="1" xfId="0" applyNumberFormat="1" applyFont="1" applyBorder="1" applyAlignment="1">
      <alignment vertical="center"/>
    </xf>
    <xf numFmtId="37" fontId="16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165" fontId="0" fillId="0" borderId="0" xfId="0" applyNumberFormat="1"/>
    <xf numFmtId="43" fontId="18" fillId="6" borderId="1" xfId="1" applyFont="1" applyFill="1" applyBorder="1" applyAlignment="1">
      <alignment horizontal="left" vertical="center" wrapText="1" indent="1" readingOrder="1"/>
    </xf>
    <xf numFmtId="43" fontId="18" fillId="6" borderId="1" xfId="1" applyFont="1" applyFill="1" applyBorder="1" applyAlignment="1">
      <alignment horizontal="left" vertical="center" wrapText="1" readingOrder="1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0" fontId="5" fillId="0" borderId="4" xfId="0" applyNumberFormat="1" applyFont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right" vertical="center" wrapText="1"/>
    </xf>
    <xf numFmtId="0" fontId="16" fillId="3" borderId="1" xfId="2" applyFont="1" applyFill="1" applyBorder="1" applyAlignment="1">
      <alignment horizontal="center" vertic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20" fillId="7" borderId="1" xfId="0" applyFont="1" applyFill="1" applyBorder="1"/>
    <xf numFmtId="0" fontId="20" fillId="7" borderId="1" xfId="0" applyFont="1" applyFill="1" applyBorder="1" applyAlignment="1">
      <alignment horizontal="center" vertical="center"/>
    </xf>
    <xf numFmtId="0" fontId="20" fillId="7" borderId="0" xfId="0" applyFont="1" applyFill="1"/>
    <xf numFmtId="0" fontId="16" fillId="0" borderId="0" xfId="0" applyFont="1" applyAlignment="1">
      <alignment horizontal="center"/>
    </xf>
    <xf numFmtId="0" fontId="20" fillId="7" borderId="1" xfId="0" applyFont="1" applyFill="1" applyBorder="1" applyAlignment="1">
      <alignment vertical="center" wrapText="1"/>
    </xf>
    <xf numFmtId="37" fontId="20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40" fontId="20" fillId="7" borderId="1" xfId="0" applyNumberFormat="1" applyFont="1" applyFill="1" applyBorder="1" applyAlignment="1">
      <alignment vertical="center"/>
    </xf>
    <xf numFmtId="0" fontId="3" fillId="7" borderId="1" xfId="2" applyFont="1" applyFill="1" applyBorder="1" applyAlignment="1">
      <alignment horizontal="center" vertical="center"/>
    </xf>
    <xf numFmtId="0" fontId="1" fillId="7" borderId="1" xfId="2" applyFill="1" applyBorder="1" applyAlignment="1">
      <alignment horizontal="center" vertical="center"/>
    </xf>
    <xf numFmtId="0" fontId="20" fillId="7" borderId="1" xfId="3" applyFont="1" applyFill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164" fontId="14" fillId="0" borderId="1" xfId="4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166" fontId="13" fillId="0" borderId="1" xfId="2" applyNumberFormat="1" applyFont="1" applyBorder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5" borderId="1" xfId="2" applyFont="1" applyFill="1" applyBorder="1" applyAlignment="1">
      <alignment horizontal="center" vertical="center" wrapText="1"/>
    </xf>
    <xf numFmtId="164" fontId="14" fillId="5" borderId="1" xfId="4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left" vertical="center" wrapText="1"/>
    </xf>
    <xf numFmtId="164" fontId="14" fillId="5" borderId="1" xfId="4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164" fontId="6" fillId="0" borderId="1" xfId="4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6" fillId="5" borderId="1" xfId="2" applyFont="1" applyFill="1" applyBorder="1" applyAlignment="1">
      <alignment horizontal="center" vertical="center" wrapText="1"/>
    </xf>
    <xf numFmtId="164" fontId="6" fillId="5" borderId="1" xfId="4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left" vertical="center" wrapText="1"/>
    </xf>
    <xf numFmtId="164" fontId="6" fillId="5" borderId="1" xfId="4" applyFont="1" applyFill="1" applyBorder="1" applyAlignment="1">
      <alignment horizontal="center" vertical="center"/>
    </xf>
    <xf numFmtId="37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43" fontId="14" fillId="0" borderId="1" xfId="2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/>
    <xf numFmtId="40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7" fillId="5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43" fontId="0" fillId="0" borderId="0" xfId="0" applyNumberFormat="1"/>
    <xf numFmtId="43" fontId="16" fillId="7" borderId="1" xfId="1" applyFont="1" applyFill="1" applyBorder="1" applyAlignment="1">
      <alignment vertical="center"/>
    </xf>
    <xf numFmtId="0" fontId="13" fillId="5" borderId="1" xfId="0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13" fillId="8" borderId="1" xfId="2" applyFont="1" applyFill="1" applyBorder="1" applyAlignment="1">
      <alignment vertical="center" wrapText="1"/>
    </xf>
    <xf numFmtId="0" fontId="15" fillId="8" borderId="1" xfId="2" applyFont="1" applyFill="1" applyBorder="1"/>
    <xf numFmtId="0" fontId="11" fillId="8" borderId="1" xfId="2" applyFont="1" applyFill="1" applyBorder="1" applyAlignment="1">
      <alignment vertical="center" wrapText="1"/>
    </xf>
    <xf numFmtId="0" fontId="15" fillId="8" borderId="1" xfId="2" applyFont="1" applyFill="1" applyBorder="1" applyAlignment="1">
      <alignment horizontal="center"/>
    </xf>
    <xf numFmtId="40" fontId="11" fillId="8" borderId="1" xfId="2" applyNumberFormat="1" applyFont="1" applyFill="1" applyBorder="1" applyAlignment="1">
      <alignment vertical="center"/>
    </xf>
    <xf numFmtId="0" fontId="1" fillId="8" borderId="0" xfId="2" applyFill="1"/>
    <xf numFmtId="0" fontId="18" fillId="6" borderId="1" xfId="0" applyFont="1" applyFill="1" applyBorder="1" applyAlignment="1">
      <alignment horizontal="left" vertical="center" readingOrder="1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40" fontId="4" fillId="4" borderId="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8" fillId="0" borderId="0" xfId="2" applyFont="1" applyAlignment="1">
      <alignment horizontal="center"/>
    </xf>
    <xf numFmtId="40" fontId="6" fillId="0" borderId="0" xfId="2" applyNumberFormat="1" applyFont="1"/>
    <xf numFmtId="165" fontId="6" fillId="0" borderId="0" xfId="2" applyNumberFormat="1" applyFont="1"/>
    <xf numFmtId="40" fontId="6" fillId="0" borderId="0" xfId="0" applyNumberFormat="1" applyFont="1"/>
    <xf numFmtId="165" fontId="6" fillId="0" borderId="0" xfId="0" applyNumberFormat="1" applyFont="1"/>
    <xf numFmtId="43" fontId="6" fillId="0" borderId="0" xfId="1" applyFont="1"/>
    <xf numFmtId="43" fontId="0" fillId="0" borderId="0" xfId="1" applyFont="1"/>
    <xf numFmtId="43" fontId="0" fillId="0" borderId="0" xfId="1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9" fillId="9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37" fontId="10" fillId="0" borderId="1" xfId="2" applyNumberFormat="1" applyFont="1" applyBorder="1" applyAlignment="1">
      <alignment horizontal="center" vertical="center" wrapText="1"/>
    </xf>
    <xf numFmtId="37" fontId="10" fillId="9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 wrapText="1"/>
    </xf>
    <xf numFmtId="37" fontId="9" fillId="0" borderId="1" xfId="2" applyNumberFormat="1" applyFont="1" applyBorder="1" applyAlignment="1">
      <alignment horizontal="center" vertical="center" wrapText="1"/>
    </xf>
    <xf numFmtId="37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horizontal="center" vertical="center" wrapText="1"/>
    </xf>
    <xf numFmtId="40" fontId="10" fillId="0" borderId="1" xfId="2" applyNumberFormat="1" applyFont="1" applyBorder="1" applyAlignment="1">
      <alignment vertical="center"/>
    </xf>
    <xf numFmtId="40" fontId="10" fillId="9" borderId="1" xfId="2" applyNumberFormat="1" applyFont="1" applyFill="1" applyBorder="1" applyAlignment="1">
      <alignment vertical="center"/>
    </xf>
    <xf numFmtId="40" fontId="10" fillId="10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40" fontId="5" fillId="0" borderId="1" xfId="2" applyNumberFormat="1" applyFont="1" applyBorder="1" applyAlignment="1">
      <alignment vertical="center"/>
    </xf>
    <xf numFmtId="40" fontId="5" fillId="9" borderId="1" xfId="2" applyNumberFormat="1" applyFont="1" applyFill="1" applyBorder="1" applyAlignment="1">
      <alignment vertical="center"/>
    </xf>
    <xf numFmtId="40" fontId="9" fillId="0" borderId="1" xfId="2" applyNumberFormat="1" applyFont="1" applyBorder="1" applyAlignment="1">
      <alignment vertical="center"/>
    </xf>
    <xf numFmtId="40" fontId="9" fillId="9" borderId="1" xfId="2" applyNumberFormat="1" applyFont="1" applyFill="1" applyBorder="1" applyAlignment="1">
      <alignment vertical="center"/>
    </xf>
    <xf numFmtId="40" fontId="9" fillId="10" borderId="1" xfId="2" applyNumberFormat="1" applyFont="1" applyFill="1" applyBorder="1" applyAlignment="1">
      <alignment vertical="center"/>
    </xf>
    <xf numFmtId="0" fontId="15" fillId="0" borderId="0" xfId="2" applyFont="1"/>
    <xf numFmtId="0" fontId="0" fillId="0" borderId="0" xfId="2" applyFont="1"/>
    <xf numFmtId="40" fontId="0" fillId="0" borderId="0" xfId="0" applyNumberFormat="1"/>
    <xf numFmtId="40" fontId="0" fillId="0" borderId="0" xfId="0" applyNumberFormat="1" applyAlignment="1">
      <alignment horizontal="center"/>
    </xf>
    <xf numFmtId="40" fontId="3" fillId="7" borderId="0" xfId="0" applyNumberFormat="1" applyFont="1" applyFill="1"/>
    <xf numFmtId="165" fontId="4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40" fontId="0" fillId="7" borderId="0" xfId="0" applyNumberFormat="1" applyFill="1"/>
    <xf numFmtId="40" fontId="16" fillId="0" borderId="0" xfId="0" applyNumberFormat="1" applyFont="1"/>
    <xf numFmtId="43" fontId="20" fillId="7" borderId="0" xfId="0" applyNumberFormat="1" applyFont="1" applyFill="1"/>
    <xf numFmtId="43" fontId="4" fillId="2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/>
    </xf>
    <xf numFmtId="4" fontId="11" fillId="5" borderId="1" xfId="0" applyNumberFormat="1" applyFont="1" applyFill="1" applyBorder="1" applyAlignment="1">
      <alignment horizontal="right" vertical="center"/>
    </xf>
    <xf numFmtId="0" fontId="9" fillId="0" borderId="1" xfId="2" applyFont="1" applyBorder="1" applyAlignment="1">
      <alignment horizontal="center" vertical="center" shrinkToFit="1"/>
    </xf>
    <xf numFmtId="0" fontId="9" fillId="9" borderId="1" xfId="2" applyFont="1" applyFill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43" fontId="4" fillId="0" borderId="1" xfId="1" applyFont="1" applyBorder="1" applyAlignment="1">
      <alignment horizontal="center" vertical="center" shrinkToFit="1"/>
    </xf>
    <xf numFmtId="43" fontId="4" fillId="9" borderId="1" xfId="1" applyFont="1" applyFill="1" applyBorder="1" applyAlignment="1">
      <alignment horizontal="center" vertical="center" shrinkToFit="1"/>
    </xf>
    <xf numFmtId="43" fontId="9" fillId="10" borderId="1" xfId="2" applyNumberFormat="1" applyFont="1" applyFill="1" applyBorder="1" applyAlignment="1">
      <alignment horizontal="center" vertical="center" shrinkToFit="1"/>
    </xf>
    <xf numFmtId="40" fontId="10" fillId="0" borderId="1" xfId="2" applyNumberFormat="1" applyFont="1" applyBorder="1" applyAlignment="1">
      <alignment vertical="center" shrinkToFit="1"/>
    </xf>
    <xf numFmtId="40" fontId="10" fillId="9" borderId="1" xfId="2" applyNumberFormat="1" applyFont="1" applyFill="1" applyBorder="1" applyAlignment="1">
      <alignment vertical="center" shrinkToFit="1"/>
    </xf>
    <xf numFmtId="40" fontId="10" fillId="10" borderId="1" xfId="2" applyNumberFormat="1" applyFont="1" applyFill="1" applyBorder="1" applyAlignment="1">
      <alignment vertical="center" shrinkToFit="1"/>
    </xf>
    <xf numFmtId="4" fontId="13" fillId="5" borderId="1" xfId="0" applyNumberFormat="1" applyFont="1" applyFill="1" applyBorder="1" applyAlignment="1">
      <alignment horizontal="right" vertical="center" shrinkToFit="1"/>
    </xf>
    <xf numFmtId="4" fontId="9" fillId="0" borderId="1" xfId="2" applyNumberFormat="1" applyFont="1" applyBorder="1" applyAlignment="1">
      <alignment horizontal="center" vertical="center" shrinkToFit="1"/>
    </xf>
    <xf numFmtId="40" fontId="9" fillId="0" borderId="1" xfId="2" applyNumberFormat="1" applyFont="1" applyBorder="1" applyAlignment="1">
      <alignment vertical="center" shrinkToFit="1"/>
    </xf>
    <xf numFmtId="40" fontId="4" fillId="9" borderId="1" xfId="2" applyNumberFormat="1" applyFont="1" applyFill="1" applyBorder="1" applyAlignment="1">
      <alignment vertical="center" shrinkToFit="1"/>
    </xf>
    <xf numFmtId="40" fontId="9" fillId="9" borderId="1" xfId="2" applyNumberFormat="1" applyFont="1" applyFill="1" applyBorder="1" applyAlignment="1">
      <alignment vertical="center" shrinkToFit="1"/>
    </xf>
    <xf numFmtId="40" fontId="9" fillId="10" borderId="1" xfId="2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4" fillId="0" borderId="0" xfId="2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1" fillId="0" borderId="0" xfId="2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37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" fillId="0" borderId="0" xfId="2" applyAlignment="1">
      <alignment horizontal="center"/>
    </xf>
    <xf numFmtId="0" fontId="9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0" fontId="9" fillId="0" borderId="0" xfId="2" applyFont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1" fillId="0" borderId="5" xfId="2" applyBorder="1"/>
    <xf numFmtId="0" fontId="1" fillId="0" borderId="6" xfId="2" applyBorder="1"/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9" fillId="0" borderId="7" xfId="2" applyFont="1" applyBorder="1" applyAlignment="1">
      <alignment vertical="center" wrapText="1"/>
    </xf>
    <xf numFmtId="0" fontId="1" fillId="0" borderId="7" xfId="2" applyBorder="1"/>
    <xf numFmtId="0" fontId="9" fillId="0" borderId="8" xfId="2" applyFont="1" applyBorder="1" applyAlignment="1">
      <alignment vertical="center" wrapText="1"/>
    </xf>
    <xf numFmtId="0" fontId="6" fillId="0" borderId="7" xfId="2" applyFont="1" applyBorder="1"/>
  </cellXfs>
  <cellStyles count="5">
    <cellStyle name="Comma" xfId="1" builtinId="3"/>
    <cellStyle name="Comma 4" xfId="4" xr:uid="{00000000-0005-0000-0000-000001000000}"/>
    <cellStyle name="Normal" xfId="0" builtinId="0"/>
    <cellStyle name="Normal 2" xfId="2" xr:uid="{00000000-0005-0000-0000-000003000000}"/>
    <cellStyle name="Normal 2 3" xfId="3" xr:uid="{00000000-0005-0000-0000-000004000000}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6"/>
  <sheetViews>
    <sheetView view="pageBreakPreview" topLeftCell="A157" zoomScale="90" zoomScaleNormal="90" zoomScaleSheetLayoutView="90" workbookViewId="0">
      <selection activeCell="F538" sqref="F538"/>
    </sheetView>
  </sheetViews>
  <sheetFormatPr defaultRowHeight="15" x14ac:dyDescent="0.25"/>
  <cols>
    <col min="1" max="1" width="10" style="1" customWidth="1"/>
    <col min="2" max="2" width="19.85546875" customWidth="1"/>
    <col min="3" max="3" width="40" customWidth="1"/>
    <col min="4" max="4" width="15" style="1" customWidth="1"/>
    <col min="5" max="5" width="6.85546875" style="1" customWidth="1"/>
    <col min="6" max="6" width="10" style="1" customWidth="1"/>
    <col min="7" max="7" width="20" customWidth="1"/>
    <col min="8" max="8" width="20.42578125" customWidth="1"/>
    <col min="9" max="9" width="15.5703125" customWidth="1"/>
    <col min="10" max="21" width="5" style="35" customWidth="1"/>
    <col min="22" max="22" width="9.140625" style="1"/>
  </cols>
  <sheetData>
    <row r="1" spans="1:22" x14ac:dyDescent="0.25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2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/>
    </row>
    <row r="3" spans="1:22" x14ac:dyDescent="0.25">
      <c r="A3" s="239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/>
    </row>
    <row r="4" spans="1:22" s="2" customFormat="1" ht="15" customHeight="1" x14ac:dyDescent="0.25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</row>
    <row r="5" spans="1:22" x14ac:dyDescent="0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/>
    </row>
    <row r="6" spans="1:22" x14ac:dyDescent="0.25">
      <c r="A6" s="239" t="s">
        <v>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/>
    </row>
    <row r="7" spans="1:22" x14ac:dyDescent="0.25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/>
    </row>
    <row r="8" spans="1:22" ht="15" customHeight="1" x14ac:dyDescent="0.25">
      <c r="A8" s="246" t="s">
        <v>5</v>
      </c>
      <c r="B8" s="247"/>
      <c r="C8" s="247"/>
      <c r="D8" s="247"/>
      <c r="E8" s="247"/>
      <c r="F8" s="247"/>
      <c r="G8" s="247"/>
      <c r="H8" s="247"/>
      <c r="I8" s="247"/>
      <c r="J8" s="247"/>
      <c r="K8" s="243" t="s">
        <v>6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  <c r="V8"/>
    </row>
    <row r="9" spans="1:22" s="4" customFormat="1" ht="25.5" x14ac:dyDescent="0.25">
      <c r="A9" s="3" t="s">
        <v>7</v>
      </c>
      <c r="B9" s="3" t="s">
        <v>8</v>
      </c>
      <c r="C9" s="3" t="s">
        <v>9</v>
      </c>
      <c r="D9" s="3" t="s">
        <v>10</v>
      </c>
      <c r="E9" s="248" t="s">
        <v>11</v>
      </c>
      <c r="F9" s="249"/>
      <c r="G9" s="249"/>
      <c r="H9" s="3" t="s">
        <v>12</v>
      </c>
      <c r="I9" s="3" t="s">
        <v>13</v>
      </c>
      <c r="J9" s="248" t="s">
        <v>14</v>
      </c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</row>
    <row r="10" spans="1:22" s="1" customFormat="1" x14ac:dyDescent="0.25">
      <c r="A10" s="5">
        <v>1</v>
      </c>
      <c r="B10" s="5">
        <v>2</v>
      </c>
      <c r="C10" s="5">
        <v>3</v>
      </c>
      <c r="D10" s="5">
        <v>4</v>
      </c>
      <c r="E10" s="251">
        <v>5</v>
      </c>
      <c r="F10" s="252"/>
      <c r="G10" s="252"/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5">
        <v>12</v>
      </c>
      <c r="O10" s="5">
        <v>13</v>
      </c>
      <c r="P10" s="5">
        <v>14</v>
      </c>
      <c r="Q10" s="5">
        <v>15</v>
      </c>
      <c r="R10" s="5">
        <v>16</v>
      </c>
      <c r="S10" s="5">
        <v>17</v>
      </c>
      <c r="T10" s="5">
        <v>18</v>
      </c>
      <c r="U10" s="5">
        <v>19</v>
      </c>
    </row>
    <row r="11" spans="1:22" x14ac:dyDescent="0.25">
      <c r="A11" s="5">
        <v>2</v>
      </c>
      <c r="B11" s="6"/>
      <c r="C11" s="6"/>
      <c r="D11" s="7"/>
      <c r="E11" s="7" t="s">
        <v>15</v>
      </c>
      <c r="F11" s="7" t="s">
        <v>16</v>
      </c>
      <c r="G11" s="7" t="s">
        <v>17</v>
      </c>
      <c r="H11" s="6"/>
      <c r="I11" s="6"/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  <c r="S11" s="7" t="s">
        <v>27</v>
      </c>
      <c r="T11" s="7" t="s">
        <v>28</v>
      </c>
      <c r="U11" s="7" t="s">
        <v>29</v>
      </c>
      <c r="V11"/>
    </row>
    <row r="12" spans="1:22" x14ac:dyDescent="0.25">
      <c r="A12" s="8">
        <v>3</v>
      </c>
      <c r="B12" s="9" t="s">
        <v>30</v>
      </c>
      <c r="C12" s="9" t="s">
        <v>31</v>
      </c>
      <c r="D12" s="10" t="s">
        <v>32</v>
      </c>
      <c r="E12" s="10"/>
      <c r="F12" s="10"/>
      <c r="G12" s="9"/>
      <c r="H12" s="11">
        <v>4444555</v>
      </c>
      <c r="I12" s="9" t="s">
        <v>33</v>
      </c>
      <c r="J12" s="10"/>
      <c r="K12" s="12">
        <v>6</v>
      </c>
      <c r="L12" s="10"/>
      <c r="M12" s="10"/>
      <c r="N12" s="12">
        <v>8</v>
      </c>
      <c r="O12" s="12">
        <v>2</v>
      </c>
      <c r="P12" s="10"/>
      <c r="Q12" s="12">
        <v>3</v>
      </c>
      <c r="R12" s="10"/>
      <c r="S12" s="12">
        <v>6</v>
      </c>
      <c r="T12" s="10"/>
      <c r="U12" s="10"/>
      <c r="V12">
        <f>SUM(J12:U12)</f>
        <v>25</v>
      </c>
    </row>
    <row r="13" spans="1:22" x14ac:dyDescent="0.25">
      <c r="A13" s="8">
        <v>4</v>
      </c>
      <c r="B13" s="13" t="s">
        <v>30</v>
      </c>
      <c r="C13" s="13" t="s">
        <v>34</v>
      </c>
      <c r="D13" s="14" t="s">
        <v>35</v>
      </c>
      <c r="E13" s="14"/>
      <c r="F13" s="14"/>
      <c r="G13" s="13"/>
      <c r="H13" s="15">
        <v>266000</v>
      </c>
      <c r="I13" s="13" t="s">
        <v>33</v>
      </c>
      <c r="J13" s="16"/>
      <c r="K13" s="16"/>
      <c r="L13" s="16"/>
      <c r="M13" s="16"/>
      <c r="N13" s="16"/>
      <c r="O13" s="16"/>
      <c r="P13" s="16"/>
      <c r="Q13" s="16">
        <v>1</v>
      </c>
      <c r="R13" s="16"/>
      <c r="S13" s="16"/>
      <c r="T13" s="16"/>
      <c r="U13" s="16"/>
      <c r="V13"/>
    </row>
    <row r="14" spans="1:22" x14ac:dyDescent="0.25">
      <c r="A14" s="5">
        <v>5</v>
      </c>
      <c r="B14" s="6"/>
      <c r="C14" s="6" t="s">
        <v>36</v>
      </c>
      <c r="D14" s="7"/>
      <c r="E14" s="5">
        <v>1</v>
      </c>
      <c r="F14" s="7" t="s">
        <v>37</v>
      </c>
      <c r="G14" s="17">
        <v>266000</v>
      </c>
      <c r="H14" s="17">
        <v>266000</v>
      </c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/>
    </row>
    <row r="15" spans="1:22" x14ac:dyDescent="0.25">
      <c r="A15" s="8">
        <v>6</v>
      </c>
      <c r="B15" s="13" t="s">
        <v>30</v>
      </c>
      <c r="C15" s="13" t="s">
        <v>38</v>
      </c>
      <c r="D15" s="14" t="s">
        <v>35</v>
      </c>
      <c r="E15" s="14"/>
      <c r="F15" s="14"/>
      <c r="G15" s="13"/>
      <c r="H15" s="15">
        <v>105000</v>
      </c>
      <c r="I15" s="13" t="s">
        <v>33</v>
      </c>
      <c r="J15" s="20"/>
      <c r="K15" s="20">
        <v>1</v>
      </c>
      <c r="L15" s="20"/>
      <c r="M15" s="20"/>
      <c r="N15" s="20">
        <v>1</v>
      </c>
      <c r="O15" s="20"/>
      <c r="P15" s="20"/>
      <c r="Q15" s="20"/>
      <c r="R15" s="20"/>
      <c r="S15" s="20">
        <v>1</v>
      </c>
      <c r="T15" s="20"/>
      <c r="U15" s="20"/>
      <c r="V15"/>
    </row>
    <row r="16" spans="1:22" x14ac:dyDescent="0.25">
      <c r="A16" s="5">
        <v>7</v>
      </c>
      <c r="B16" s="6"/>
      <c r="C16" s="6" t="s">
        <v>36</v>
      </c>
      <c r="D16" s="7"/>
      <c r="E16" s="5">
        <v>21</v>
      </c>
      <c r="F16" s="7" t="s">
        <v>39</v>
      </c>
      <c r="G16" s="17">
        <v>5000</v>
      </c>
      <c r="H16" s="17">
        <v>105000</v>
      </c>
      <c r="I16" s="1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/>
    </row>
    <row r="17" spans="1:22" x14ac:dyDescent="0.25">
      <c r="A17" s="8">
        <v>8</v>
      </c>
      <c r="B17" s="13" t="s">
        <v>30</v>
      </c>
      <c r="C17" s="13" t="s">
        <v>40</v>
      </c>
      <c r="D17" s="14" t="s">
        <v>35</v>
      </c>
      <c r="E17" s="14"/>
      <c r="F17" s="14"/>
      <c r="G17" s="13"/>
      <c r="H17" s="15">
        <v>225000</v>
      </c>
      <c r="I17" s="13" t="s">
        <v>33</v>
      </c>
      <c r="J17" s="20"/>
      <c r="K17" s="20">
        <v>1</v>
      </c>
      <c r="L17" s="20"/>
      <c r="M17" s="20"/>
      <c r="N17" s="20">
        <v>1</v>
      </c>
      <c r="O17" s="20"/>
      <c r="P17" s="20"/>
      <c r="Q17" s="20"/>
      <c r="R17" s="20"/>
      <c r="S17" s="20">
        <v>1</v>
      </c>
      <c r="T17" s="20"/>
      <c r="U17" s="20"/>
      <c r="V17"/>
    </row>
    <row r="18" spans="1:22" x14ac:dyDescent="0.25">
      <c r="A18" s="5">
        <v>9</v>
      </c>
      <c r="B18" s="6"/>
      <c r="C18" s="6" t="s">
        <v>36</v>
      </c>
      <c r="D18" s="7"/>
      <c r="E18" s="5">
        <v>45</v>
      </c>
      <c r="F18" s="7" t="s">
        <v>39</v>
      </c>
      <c r="G18" s="17">
        <v>5000</v>
      </c>
      <c r="H18" s="17">
        <v>225000</v>
      </c>
      <c r="I18" s="18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/>
    </row>
    <row r="19" spans="1:22" x14ac:dyDescent="0.25">
      <c r="A19" s="8">
        <v>10</v>
      </c>
      <c r="B19" s="13" t="s">
        <v>30</v>
      </c>
      <c r="C19" s="13" t="s">
        <v>41</v>
      </c>
      <c r="D19" s="14" t="s">
        <v>35</v>
      </c>
      <c r="E19" s="14"/>
      <c r="F19" s="14"/>
      <c r="G19" s="13"/>
      <c r="H19" s="15">
        <v>120000</v>
      </c>
      <c r="I19" s="13" t="s">
        <v>33</v>
      </c>
      <c r="J19" s="20"/>
      <c r="K19" s="20">
        <v>1</v>
      </c>
      <c r="L19" s="20"/>
      <c r="M19" s="20"/>
      <c r="N19" s="20">
        <v>1</v>
      </c>
      <c r="O19" s="20"/>
      <c r="P19" s="20"/>
      <c r="Q19" s="20"/>
      <c r="R19" s="20"/>
      <c r="S19" s="20">
        <v>1</v>
      </c>
      <c r="T19" s="20"/>
      <c r="U19" s="20"/>
      <c r="V19"/>
    </row>
    <row r="20" spans="1:22" x14ac:dyDescent="0.25">
      <c r="A20" s="5">
        <v>11</v>
      </c>
      <c r="B20" s="6"/>
      <c r="C20" s="6" t="s">
        <v>36</v>
      </c>
      <c r="D20" s="7"/>
      <c r="E20" s="5">
        <v>24</v>
      </c>
      <c r="F20" s="7" t="s">
        <v>39</v>
      </c>
      <c r="G20" s="17">
        <v>5000</v>
      </c>
      <c r="H20" s="17">
        <v>120000</v>
      </c>
      <c r="I20" s="1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/>
    </row>
    <row r="21" spans="1:22" ht="25.5" x14ac:dyDescent="0.25">
      <c r="A21" s="8">
        <v>12</v>
      </c>
      <c r="B21" s="13" t="s">
        <v>30</v>
      </c>
      <c r="C21" s="13" t="s">
        <v>42</v>
      </c>
      <c r="D21" s="14" t="s">
        <v>35</v>
      </c>
      <c r="E21" s="14"/>
      <c r="F21" s="14"/>
      <c r="G21" s="13"/>
      <c r="H21" s="15">
        <v>150595</v>
      </c>
      <c r="I21" s="13" t="s">
        <v>33</v>
      </c>
      <c r="J21" s="16"/>
      <c r="K21" s="16"/>
      <c r="L21" s="16"/>
      <c r="M21" s="16"/>
      <c r="N21" s="16">
        <v>1</v>
      </c>
      <c r="O21" s="16"/>
      <c r="P21" s="16"/>
      <c r="Q21" s="16"/>
      <c r="R21" s="16"/>
      <c r="S21" s="16"/>
      <c r="T21" s="16"/>
      <c r="U21" s="16"/>
      <c r="V21" s="22" t="s">
        <v>43</v>
      </c>
    </row>
    <row r="22" spans="1:22" x14ac:dyDescent="0.25">
      <c r="A22" s="5">
        <v>13</v>
      </c>
      <c r="B22" s="6"/>
      <c r="C22" s="6" t="s">
        <v>36</v>
      </c>
      <c r="D22" s="7"/>
      <c r="E22" s="5">
        <v>1</v>
      </c>
      <c r="F22" s="7" t="s">
        <v>37</v>
      </c>
      <c r="G22" s="17">
        <v>150595</v>
      </c>
      <c r="H22" s="17">
        <v>150595</v>
      </c>
      <c r="I22" s="1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/>
    </row>
    <row r="23" spans="1:22" x14ac:dyDescent="0.25">
      <c r="A23" s="8">
        <v>14</v>
      </c>
      <c r="B23" s="13" t="s">
        <v>30</v>
      </c>
      <c r="C23" s="13" t="s">
        <v>44</v>
      </c>
      <c r="D23" s="14" t="s">
        <v>35</v>
      </c>
      <c r="E23" s="14"/>
      <c r="F23" s="14"/>
      <c r="G23" s="13"/>
      <c r="H23" s="15">
        <v>60000</v>
      </c>
      <c r="I23" s="13" t="s">
        <v>33</v>
      </c>
      <c r="J23" s="20"/>
      <c r="K23" s="20">
        <v>1</v>
      </c>
      <c r="L23" s="20"/>
      <c r="M23" s="20"/>
      <c r="N23" s="20">
        <v>1</v>
      </c>
      <c r="O23" s="20"/>
      <c r="P23" s="20"/>
      <c r="Q23" s="20"/>
      <c r="R23" s="20"/>
      <c r="S23" s="20">
        <v>1</v>
      </c>
      <c r="T23" s="20"/>
      <c r="U23" s="20"/>
      <c r="V23"/>
    </row>
    <row r="24" spans="1:22" x14ac:dyDescent="0.25">
      <c r="A24" s="5">
        <v>15</v>
      </c>
      <c r="B24" s="6"/>
      <c r="C24" s="6" t="s">
        <v>36</v>
      </c>
      <c r="D24" s="7"/>
      <c r="E24" s="5">
        <v>12</v>
      </c>
      <c r="F24" s="7" t="s">
        <v>39</v>
      </c>
      <c r="G24" s="17">
        <v>5000</v>
      </c>
      <c r="H24" s="17">
        <v>60000</v>
      </c>
      <c r="I24" s="1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/>
    </row>
    <row r="25" spans="1:22" x14ac:dyDescent="0.25">
      <c r="A25" s="8">
        <v>16</v>
      </c>
      <c r="B25" s="13" t="s">
        <v>30</v>
      </c>
      <c r="C25" s="13" t="s">
        <v>45</v>
      </c>
      <c r="D25" s="14" t="s">
        <v>35</v>
      </c>
      <c r="E25" s="14"/>
      <c r="F25" s="14"/>
      <c r="G25" s="13"/>
      <c r="H25" s="15">
        <v>195000</v>
      </c>
      <c r="I25" s="13" t="s">
        <v>33</v>
      </c>
      <c r="J25" s="20"/>
      <c r="K25" s="20">
        <v>1</v>
      </c>
      <c r="L25" s="20"/>
      <c r="M25" s="20"/>
      <c r="N25" s="20">
        <v>1</v>
      </c>
      <c r="O25" s="20"/>
      <c r="P25" s="20"/>
      <c r="Q25" s="20"/>
      <c r="R25" s="20"/>
      <c r="S25" s="20">
        <v>1</v>
      </c>
      <c r="T25" s="20"/>
      <c r="U25" s="20"/>
      <c r="V25"/>
    </row>
    <row r="26" spans="1:22" x14ac:dyDescent="0.25">
      <c r="A26" s="5">
        <v>17</v>
      </c>
      <c r="B26" s="6"/>
      <c r="C26" s="6" t="s">
        <v>36</v>
      </c>
      <c r="D26" s="7"/>
      <c r="E26" s="5">
        <v>39</v>
      </c>
      <c r="F26" s="7" t="s">
        <v>39</v>
      </c>
      <c r="G26" s="17">
        <v>5000</v>
      </c>
      <c r="H26" s="17">
        <v>195000</v>
      </c>
      <c r="I26" s="1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/>
    </row>
    <row r="27" spans="1:22" x14ac:dyDescent="0.25">
      <c r="A27" s="8">
        <v>18</v>
      </c>
      <c r="B27" s="13" t="s">
        <v>30</v>
      </c>
      <c r="C27" s="13" t="s">
        <v>46</v>
      </c>
      <c r="D27" s="14" t="s">
        <v>35</v>
      </c>
      <c r="E27" s="14"/>
      <c r="F27" s="14"/>
      <c r="G27" s="13"/>
      <c r="H27" s="15">
        <v>30000</v>
      </c>
      <c r="I27" s="13" t="s">
        <v>33</v>
      </c>
      <c r="J27" s="20"/>
      <c r="K27" s="20">
        <v>1</v>
      </c>
      <c r="L27" s="20"/>
      <c r="M27" s="20"/>
      <c r="N27" s="20">
        <v>1</v>
      </c>
      <c r="O27" s="20"/>
      <c r="P27" s="20"/>
      <c r="Q27" s="20"/>
      <c r="R27" s="20"/>
      <c r="S27" s="20">
        <v>1</v>
      </c>
      <c r="T27" s="20"/>
      <c r="U27" s="20"/>
      <c r="V27"/>
    </row>
    <row r="28" spans="1:22" x14ac:dyDescent="0.25">
      <c r="A28" s="5">
        <v>19</v>
      </c>
      <c r="B28" s="6"/>
      <c r="C28" s="6" t="s">
        <v>36</v>
      </c>
      <c r="D28" s="7"/>
      <c r="E28" s="5">
        <v>6</v>
      </c>
      <c r="F28" s="7" t="s">
        <v>39</v>
      </c>
      <c r="G28" s="17">
        <v>5000</v>
      </c>
      <c r="H28" s="17">
        <v>30000</v>
      </c>
      <c r="I28" s="18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/>
    </row>
    <row r="29" spans="1:22" x14ac:dyDescent="0.25">
      <c r="A29" s="8">
        <v>20</v>
      </c>
      <c r="B29" s="13" t="s">
        <v>30</v>
      </c>
      <c r="C29" s="13" t="s">
        <v>47</v>
      </c>
      <c r="D29" s="14" t="s">
        <v>35</v>
      </c>
      <c r="E29" s="14"/>
      <c r="F29" s="14"/>
      <c r="G29" s="13"/>
      <c r="H29" s="15">
        <v>300150</v>
      </c>
      <c r="I29" s="13" t="s">
        <v>33</v>
      </c>
      <c r="J29" s="16"/>
      <c r="K29" s="16"/>
      <c r="L29" s="16"/>
      <c r="M29" s="16"/>
      <c r="N29" s="16"/>
      <c r="O29" s="16"/>
      <c r="P29" s="16"/>
      <c r="Q29" s="16">
        <v>1</v>
      </c>
      <c r="R29" s="16"/>
      <c r="S29" s="16"/>
      <c r="T29" s="16"/>
      <c r="U29" s="16"/>
      <c r="V29"/>
    </row>
    <row r="30" spans="1:22" x14ac:dyDescent="0.25">
      <c r="A30" s="5">
        <v>21</v>
      </c>
      <c r="B30" s="6"/>
      <c r="C30" s="6" t="s">
        <v>48</v>
      </c>
      <c r="D30" s="7"/>
      <c r="E30" s="5">
        <v>1</v>
      </c>
      <c r="F30" s="7" t="s">
        <v>37</v>
      </c>
      <c r="G30" s="17">
        <v>300150</v>
      </c>
      <c r="H30" s="17">
        <v>300150</v>
      </c>
      <c r="I30" s="18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/>
    </row>
    <row r="31" spans="1:22" ht="27.75" customHeight="1" x14ac:dyDescent="0.25">
      <c r="A31" s="8">
        <v>22</v>
      </c>
      <c r="B31" s="13" t="s">
        <v>30</v>
      </c>
      <c r="C31" s="13" t="s">
        <v>49</v>
      </c>
      <c r="D31" s="14" t="s">
        <v>35</v>
      </c>
      <c r="E31" s="14"/>
      <c r="F31" s="14"/>
      <c r="G31" s="13"/>
      <c r="H31" s="15">
        <v>957450</v>
      </c>
      <c r="I31" s="13" t="s">
        <v>33</v>
      </c>
      <c r="J31" s="16"/>
      <c r="K31" s="16"/>
      <c r="L31" s="16"/>
      <c r="M31" s="16"/>
      <c r="N31" s="16">
        <v>1</v>
      </c>
      <c r="O31" s="16"/>
      <c r="P31" s="16"/>
      <c r="Q31" s="16"/>
      <c r="R31" s="16"/>
      <c r="S31" s="16"/>
      <c r="T31" s="16"/>
      <c r="U31" s="16"/>
      <c r="V31"/>
    </row>
    <row r="32" spans="1:22" x14ac:dyDescent="0.25">
      <c r="A32" s="5">
        <v>23</v>
      </c>
      <c r="B32" s="6"/>
      <c r="C32" s="6" t="s">
        <v>36</v>
      </c>
      <c r="D32" s="7"/>
      <c r="E32" s="5">
        <v>1</v>
      </c>
      <c r="F32" s="7" t="s">
        <v>37</v>
      </c>
      <c r="G32" s="17">
        <v>957450</v>
      </c>
      <c r="H32" s="17">
        <v>957450</v>
      </c>
      <c r="I32" s="1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/>
    </row>
    <row r="33" spans="1:22" ht="25.5" x14ac:dyDescent="0.25">
      <c r="A33" s="8">
        <v>24</v>
      </c>
      <c r="B33" s="13" t="s">
        <v>30</v>
      </c>
      <c r="C33" s="13" t="s">
        <v>50</v>
      </c>
      <c r="D33" s="14" t="s">
        <v>35</v>
      </c>
      <c r="E33" s="14"/>
      <c r="F33" s="14"/>
      <c r="G33" s="13"/>
      <c r="H33" s="15">
        <v>874540</v>
      </c>
      <c r="I33" s="13" t="s">
        <v>33</v>
      </c>
      <c r="J33" s="16"/>
      <c r="K33" s="16"/>
      <c r="L33" s="16"/>
      <c r="M33" s="16"/>
      <c r="N33" s="16"/>
      <c r="O33" s="16">
        <v>1</v>
      </c>
      <c r="P33" s="16"/>
      <c r="Q33" s="16"/>
      <c r="R33" s="16"/>
      <c r="S33" s="16"/>
      <c r="T33" s="16"/>
      <c r="U33" s="16"/>
      <c r="V33"/>
    </row>
    <row r="34" spans="1:22" x14ac:dyDescent="0.25">
      <c r="A34" s="5">
        <v>25</v>
      </c>
      <c r="B34" s="6"/>
      <c r="C34" s="6" t="s">
        <v>36</v>
      </c>
      <c r="D34" s="7"/>
      <c r="E34" s="5">
        <v>1</v>
      </c>
      <c r="F34" s="7" t="s">
        <v>37</v>
      </c>
      <c r="G34" s="17">
        <v>874540</v>
      </c>
      <c r="H34" s="17">
        <v>874540</v>
      </c>
      <c r="I34" s="1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/>
    </row>
    <row r="35" spans="1:22" ht="25.5" x14ac:dyDescent="0.25">
      <c r="A35" s="8">
        <v>26</v>
      </c>
      <c r="B35" s="13" t="s">
        <v>30</v>
      </c>
      <c r="C35" s="13" t="s">
        <v>51</v>
      </c>
      <c r="D35" s="14" t="s">
        <v>35</v>
      </c>
      <c r="E35" s="14"/>
      <c r="F35" s="14"/>
      <c r="G35" s="13"/>
      <c r="H35" s="15">
        <v>1052820</v>
      </c>
      <c r="I35" s="13" t="s">
        <v>33</v>
      </c>
      <c r="J35" s="16"/>
      <c r="K35" s="16"/>
      <c r="L35" s="16"/>
      <c r="M35" s="16"/>
      <c r="N35" s="16"/>
      <c r="O35" s="16"/>
      <c r="P35" s="16"/>
      <c r="Q35" s="16">
        <v>1</v>
      </c>
      <c r="R35" s="16"/>
      <c r="S35" s="16"/>
      <c r="T35" s="16"/>
      <c r="U35" s="16"/>
      <c r="V35"/>
    </row>
    <row r="36" spans="1:22" x14ac:dyDescent="0.25">
      <c r="A36" s="5">
        <v>27</v>
      </c>
      <c r="B36" s="6"/>
      <c r="C36" s="6" t="s">
        <v>36</v>
      </c>
      <c r="D36" s="7"/>
      <c r="E36" s="5">
        <v>1</v>
      </c>
      <c r="F36" s="7" t="s">
        <v>52</v>
      </c>
      <c r="G36" s="17">
        <v>1052820</v>
      </c>
      <c r="H36" s="17">
        <v>1052820</v>
      </c>
      <c r="I36" s="1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/>
    </row>
    <row r="37" spans="1:22" x14ac:dyDescent="0.25">
      <c r="A37" s="8">
        <v>28</v>
      </c>
      <c r="B37" s="13" t="s">
        <v>30</v>
      </c>
      <c r="C37" s="13" t="s">
        <v>53</v>
      </c>
      <c r="D37" s="14" t="s">
        <v>35</v>
      </c>
      <c r="E37" s="14"/>
      <c r="F37" s="14"/>
      <c r="G37" s="13"/>
      <c r="H37" s="15">
        <v>108000</v>
      </c>
      <c r="I37" s="13" t="s">
        <v>33</v>
      </c>
      <c r="J37" s="16"/>
      <c r="K37" s="16"/>
      <c r="L37" s="16"/>
      <c r="M37" s="16"/>
      <c r="N37" s="16"/>
      <c r="O37" s="16">
        <v>1</v>
      </c>
      <c r="P37" s="16"/>
      <c r="Q37" s="16"/>
      <c r="R37" s="16"/>
      <c r="S37" s="16"/>
      <c r="T37" s="16"/>
      <c r="U37" s="16"/>
      <c r="V37"/>
    </row>
    <row r="38" spans="1:22" x14ac:dyDescent="0.25">
      <c r="A38" s="5">
        <v>29</v>
      </c>
      <c r="B38" s="6"/>
      <c r="C38" s="6" t="s">
        <v>36</v>
      </c>
      <c r="D38" s="7"/>
      <c r="E38" s="5">
        <v>1</v>
      </c>
      <c r="F38" s="7" t="s">
        <v>37</v>
      </c>
      <c r="G38" s="17">
        <v>108000</v>
      </c>
      <c r="H38" s="17">
        <v>108000</v>
      </c>
      <c r="I38" s="1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/>
    </row>
    <row r="39" spans="1:22" x14ac:dyDescent="0.25">
      <c r="A39" s="8">
        <v>30</v>
      </c>
      <c r="B39" s="9" t="s">
        <v>54</v>
      </c>
      <c r="C39" s="9" t="s">
        <v>55</v>
      </c>
      <c r="D39" s="10" t="s">
        <v>32</v>
      </c>
      <c r="E39" s="10"/>
      <c r="F39" s="10"/>
      <c r="G39" s="9"/>
      <c r="H39" s="11">
        <f>H40+H42+H44+H46+H48+H50+H52+H54</f>
        <v>4520497</v>
      </c>
      <c r="I39" s="9" t="s">
        <v>33</v>
      </c>
      <c r="J39" s="10"/>
      <c r="K39" s="10"/>
      <c r="L39" s="12">
        <v>1</v>
      </c>
      <c r="M39" s="10"/>
      <c r="N39" s="12">
        <v>1</v>
      </c>
      <c r="O39" s="12">
        <v>1</v>
      </c>
      <c r="P39" s="10"/>
      <c r="Q39" s="12">
        <v>2</v>
      </c>
      <c r="R39" s="12">
        <v>1</v>
      </c>
      <c r="S39" s="12">
        <v>3</v>
      </c>
      <c r="T39" s="10">
        <v>1</v>
      </c>
      <c r="U39" s="10"/>
      <c r="V39">
        <f>SUM(J39:U39)</f>
        <v>10</v>
      </c>
    </row>
    <row r="40" spans="1:22" ht="38.25" x14ac:dyDescent="0.25">
      <c r="A40" s="8">
        <v>31</v>
      </c>
      <c r="B40" s="13" t="s">
        <v>54</v>
      </c>
      <c r="C40" s="13" t="s">
        <v>56</v>
      </c>
      <c r="D40" s="14" t="s">
        <v>35</v>
      </c>
      <c r="E40" s="14"/>
      <c r="F40" s="14"/>
      <c r="G40" s="13"/>
      <c r="H40" s="15">
        <v>800000</v>
      </c>
      <c r="I40" s="13" t="s">
        <v>33</v>
      </c>
      <c r="J40" s="20"/>
      <c r="K40" s="20"/>
      <c r="L40" s="20"/>
      <c r="M40" s="20"/>
      <c r="N40" s="20"/>
      <c r="O40" s="20"/>
      <c r="P40" s="20"/>
      <c r="Q40" s="20">
        <v>1</v>
      </c>
      <c r="R40" s="20"/>
      <c r="S40" s="20"/>
      <c r="T40" s="20"/>
      <c r="U40" s="20"/>
      <c r="V40" s="2"/>
    </row>
    <row r="41" spans="1:22" x14ac:dyDescent="0.25">
      <c r="A41" s="5">
        <v>32</v>
      </c>
      <c r="B41" s="6"/>
      <c r="C41" s="6" t="s">
        <v>57</v>
      </c>
      <c r="D41" s="7"/>
      <c r="E41" s="5">
        <v>10</v>
      </c>
      <c r="F41" s="7" t="s">
        <v>39</v>
      </c>
      <c r="G41" s="17">
        <v>80000</v>
      </c>
      <c r="H41" s="17">
        <v>800000</v>
      </c>
      <c r="I41" s="1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"/>
    </row>
    <row r="42" spans="1:22" ht="25.5" x14ac:dyDescent="0.25">
      <c r="A42" s="8">
        <v>33</v>
      </c>
      <c r="B42" s="13" t="s">
        <v>54</v>
      </c>
      <c r="C42" s="13" t="s">
        <v>58</v>
      </c>
      <c r="D42" s="14" t="s">
        <v>35</v>
      </c>
      <c r="E42" s="14"/>
      <c r="F42" s="14"/>
      <c r="G42" s="13"/>
      <c r="H42" s="15">
        <v>752784</v>
      </c>
      <c r="I42" s="13" t="s">
        <v>33</v>
      </c>
      <c r="J42" s="16"/>
      <c r="K42" s="16"/>
      <c r="L42" s="16"/>
      <c r="M42" s="16"/>
      <c r="N42" s="16"/>
      <c r="O42" s="16"/>
      <c r="P42" s="16"/>
      <c r="Q42" s="16"/>
      <c r="R42" s="16"/>
      <c r="S42" s="16">
        <v>1</v>
      </c>
      <c r="T42" s="16"/>
      <c r="U42" s="16"/>
      <c r="V42" s="2"/>
    </row>
    <row r="43" spans="1:22" x14ac:dyDescent="0.25">
      <c r="A43" s="5">
        <v>34</v>
      </c>
      <c r="B43" s="6"/>
      <c r="C43" s="6" t="s">
        <v>36</v>
      </c>
      <c r="D43" s="7"/>
      <c r="E43" s="5">
        <v>4</v>
      </c>
      <c r="F43" s="7" t="s">
        <v>39</v>
      </c>
      <c r="G43" s="17">
        <v>188196</v>
      </c>
      <c r="H43" s="17">
        <v>752784</v>
      </c>
      <c r="I43" s="18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"/>
    </row>
    <row r="44" spans="1:22" ht="25.5" x14ac:dyDescent="0.25">
      <c r="A44" s="8">
        <v>35</v>
      </c>
      <c r="B44" s="13" t="s">
        <v>54</v>
      </c>
      <c r="C44" s="13" t="s">
        <v>59</v>
      </c>
      <c r="D44" s="14" t="s">
        <v>35</v>
      </c>
      <c r="E44" s="14"/>
      <c r="F44" s="14"/>
      <c r="G44" s="13"/>
      <c r="H44" s="15">
        <v>615600</v>
      </c>
      <c r="I44" s="13" t="s">
        <v>33</v>
      </c>
      <c r="J44" s="16"/>
      <c r="K44" s="16"/>
      <c r="L44" s="23"/>
      <c r="M44" s="16"/>
      <c r="N44" s="16"/>
      <c r="O44" s="16">
        <v>1</v>
      </c>
      <c r="P44" s="16"/>
      <c r="Q44" s="16"/>
      <c r="R44" s="16"/>
      <c r="S44" s="16"/>
      <c r="T44" s="16"/>
      <c r="U44" s="16"/>
      <c r="V44" s="2"/>
    </row>
    <row r="45" spans="1:22" x14ac:dyDescent="0.25">
      <c r="A45" s="5">
        <v>36</v>
      </c>
      <c r="B45" s="6"/>
      <c r="C45" s="6" t="s">
        <v>36</v>
      </c>
      <c r="D45" s="7"/>
      <c r="E45" s="5">
        <v>4</v>
      </c>
      <c r="F45" s="7" t="s">
        <v>39</v>
      </c>
      <c r="G45" s="17">
        <v>153900</v>
      </c>
      <c r="H45" s="17">
        <v>615600</v>
      </c>
      <c r="I45" s="18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"/>
    </row>
    <row r="46" spans="1:22" ht="25.5" x14ac:dyDescent="0.25">
      <c r="A46" s="8">
        <v>37</v>
      </c>
      <c r="B46" s="13" t="s">
        <v>54</v>
      </c>
      <c r="C46" s="13" t="s">
        <v>60</v>
      </c>
      <c r="D46" s="14" t="s">
        <v>35</v>
      </c>
      <c r="E46" s="14"/>
      <c r="F46" s="14"/>
      <c r="G46" s="13"/>
      <c r="H46" s="15">
        <v>706400</v>
      </c>
      <c r="I46" s="13" t="s">
        <v>33</v>
      </c>
      <c r="J46" s="16"/>
      <c r="K46" s="16"/>
      <c r="L46" s="16"/>
      <c r="M46" s="16"/>
      <c r="N46" s="16"/>
      <c r="O46" s="16"/>
      <c r="P46" s="16"/>
      <c r="Q46" s="16"/>
      <c r="R46" s="16">
        <v>1</v>
      </c>
      <c r="S46" s="16"/>
      <c r="T46" s="16"/>
      <c r="U46" s="16"/>
      <c r="V46" s="2"/>
    </row>
    <row r="47" spans="1:22" x14ac:dyDescent="0.25">
      <c r="A47" s="5">
        <v>38</v>
      </c>
      <c r="B47" s="6"/>
      <c r="C47" s="6" t="s">
        <v>48</v>
      </c>
      <c r="D47" s="7"/>
      <c r="E47" s="5">
        <v>4</v>
      </c>
      <c r="F47" s="7" t="s">
        <v>39</v>
      </c>
      <c r="G47" s="17">
        <v>176600</v>
      </c>
      <c r="H47" s="17">
        <v>706400</v>
      </c>
      <c r="I47" s="18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"/>
    </row>
    <row r="48" spans="1:22" ht="25.5" x14ac:dyDescent="0.25">
      <c r="A48" s="8">
        <v>39</v>
      </c>
      <c r="B48" s="13" t="s">
        <v>54</v>
      </c>
      <c r="C48" s="13" t="s">
        <v>61</v>
      </c>
      <c r="D48" s="14" t="s">
        <v>35</v>
      </c>
      <c r="E48" s="14"/>
      <c r="F48" s="14"/>
      <c r="G48" s="13"/>
      <c r="H48" s="15">
        <v>540000</v>
      </c>
      <c r="I48" s="13" t="s">
        <v>33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>
        <v>1</v>
      </c>
      <c r="U48" s="16"/>
      <c r="V48" s="2"/>
    </row>
    <row r="49" spans="1:22" x14ac:dyDescent="0.25">
      <c r="A49" s="5">
        <v>40</v>
      </c>
      <c r="B49" s="6"/>
      <c r="C49" s="6" t="s">
        <v>48</v>
      </c>
      <c r="D49" s="7"/>
      <c r="E49" s="5">
        <v>18</v>
      </c>
      <c r="F49" s="7" t="s">
        <v>39</v>
      </c>
      <c r="G49" s="17">
        <v>30000</v>
      </c>
      <c r="H49" s="17">
        <v>540000</v>
      </c>
      <c r="I49" s="1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"/>
    </row>
    <row r="50" spans="1:22" ht="25.5" x14ac:dyDescent="0.25">
      <c r="A50" s="8">
        <v>41</v>
      </c>
      <c r="B50" s="13" t="s">
        <v>54</v>
      </c>
      <c r="C50" s="13" t="s">
        <v>62</v>
      </c>
      <c r="D50" s="14" t="s">
        <v>35</v>
      </c>
      <c r="E50" s="14"/>
      <c r="F50" s="14"/>
      <c r="G50" s="13"/>
      <c r="H50" s="15">
        <v>345000</v>
      </c>
      <c r="I50" s="13" t="s">
        <v>33</v>
      </c>
      <c r="J50" s="16"/>
      <c r="K50" s="16"/>
      <c r="L50" s="16"/>
      <c r="M50" s="16"/>
      <c r="N50" s="16">
        <v>1</v>
      </c>
      <c r="O50" s="16"/>
      <c r="P50" s="16"/>
      <c r="Q50" s="16"/>
      <c r="R50" s="16"/>
      <c r="S50" s="16">
        <v>1</v>
      </c>
      <c r="T50" s="16"/>
      <c r="U50" s="16"/>
      <c r="V50" s="22" t="s">
        <v>43</v>
      </c>
    </row>
    <row r="51" spans="1:22" x14ac:dyDescent="0.25">
      <c r="A51" s="5">
        <v>42</v>
      </c>
      <c r="B51" s="6"/>
      <c r="C51" s="6" t="s">
        <v>36</v>
      </c>
      <c r="D51" s="7"/>
      <c r="E51" s="5">
        <v>4</v>
      </c>
      <c r="F51" s="7" t="s">
        <v>39</v>
      </c>
      <c r="G51" s="17">
        <v>86250</v>
      </c>
      <c r="H51" s="17">
        <v>345000</v>
      </c>
      <c r="I51" s="1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"/>
    </row>
    <row r="52" spans="1:22" ht="38.25" x14ac:dyDescent="0.25">
      <c r="A52" s="8">
        <v>43</v>
      </c>
      <c r="B52" s="13" t="s">
        <v>54</v>
      </c>
      <c r="C52" s="13" t="s">
        <v>63</v>
      </c>
      <c r="D52" s="14" t="s">
        <v>35</v>
      </c>
      <c r="E52" s="14"/>
      <c r="F52" s="14"/>
      <c r="G52" s="13"/>
      <c r="H52" s="15">
        <f>H53</f>
        <v>640713</v>
      </c>
      <c r="I52" s="13" t="s">
        <v>33</v>
      </c>
      <c r="J52" s="16"/>
      <c r="K52" s="16"/>
      <c r="L52" s="23"/>
      <c r="M52" s="16"/>
      <c r="N52" s="16"/>
      <c r="O52" s="16"/>
      <c r="P52" s="16"/>
      <c r="Q52" s="16">
        <v>1</v>
      </c>
      <c r="R52" s="16"/>
      <c r="S52" s="16"/>
      <c r="T52" s="16"/>
      <c r="U52" s="16"/>
      <c r="V52" s="2"/>
    </row>
    <row r="53" spans="1:22" x14ac:dyDescent="0.25">
      <c r="A53" s="5">
        <v>44</v>
      </c>
      <c r="B53" s="6"/>
      <c r="C53" s="6" t="s">
        <v>64</v>
      </c>
      <c r="D53" s="7"/>
      <c r="E53" s="5">
        <v>3</v>
      </c>
      <c r="F53" s="7" t="s">
        <v>39</v>
      </c>
      <c r="G53" s="17">
        <v>213571</v>
      </c>
      <c r="H53" s="17">
        <f>E53*G53</f>
        <v>640713</v>
      </c>
      <c r="I53" s="18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"/>
    </row>
    <row r="54" spans="1:22" x14ac:dyDescent="0.25">
      <c r="A54" s="8">
        <v>45</v>
      </c>
      <c r="B54" s="13" t="s">
        <v>54</v>
      </c>
      <c r="C54" s="13" t="s">
        <v>65</v>
      </c>
      <c r="D54" s="14" t="s">
        <v>35</v>
      </c>
      <c r="E54" s="14"/>
      <c r="F54" s="14"/>
      <c r="G54" s="13"/>
      <c r="H54" s="15">
        <v>120000</v>
      </c>
      <c r="I54" s="13" t="s">
        <v>33</v>
      </c>
      <c r="J54" s="16"/>
      <c r="K54" s="16"/>
      <c r="L54" s="16">
        <v>1</v>
      </c>
      <c r="M54" s="16"/>
      <c r="N54" s="16"/>
      <c r="O54" s="16"/>
      <c r="P54" s="16"/>
      <c r="Q54" s="16"/>
      <c r="R54" s="16"/>
      <c r="S54" s="16">
        <v>1</v>
      </c>
      <c r="T54" s="16"/>
      <c r="U54" s="16"/>
      <c r="V54" s="2"/>
    </row>
    <row r="55" spans="1:22" x14ac:dyDescent="0.25">
      <c r="A55" s="5">
        <v>46</v>
      </c>
      <c r="B55" s="6"/>
      <c r="C55" s="6" t="s">
        <v>36</v>
      </c>
      <c r="D55" s="7"/>
      <c r="E55" s="5">
        <v>2</v>
      </c>
      <c r="F55" s="7" t="s">
        <v>39</v>
      </c>
      <c r="G55" s="17">
        <v>60000</v>
      </c>
      <c r="H55" s="17">
        <v>120000</v>
      </c>
      <c r="I55" s="18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"/>
    </row>
    <row r="56" spans="1:22" x14ac:dyDescent="0.25">
      <c r="A56" s="8">
        <v>47</v>
      </c>
      <c r="B56" s="9" t="s">
        <v>66</v>
      </c>
      <c r="C56" s="9" t="s">
        <v>67</v>
      </c>
      <c r="D56" s="10" t="s">
        <v>32</v>
      </c>
      <c r="E56" s="10"/>
      <c r="F56" s="10"/>
      <c r="G56" s="9"/>
      <c r="H56" s="11">
        <v>191340</v>
      </c>
      <c r="I56" s="9" t="s">
        <v>68</v>
      </c>
      <c r="J56" s="10"/>
      <c r="K56" s="10"/>
      <c r="L56" s="10"/>
      <c r="M56" s="10"/>
      <c r="N56" s="10"/>
      <c r="O56" s="12">
        <v>1</v>
      </c>
      <c r="P56" s="10"/>
      <c r="Q56" s="10"/>
      <c r="R56" s="10"/>
      <c r="S56" s="10"/>
      <c r="T56" s="10"/>
      <c r="U56" s="10"/>
      <c r="V56"/>
    </row>
    <row r="57" spans="1:22" ht="25.5" x14ac:dyDescent="0.25">
      <c r="A57" s="8">
        <v>48</v>
      </c>
      <c r="B57" s="13" t="s">
        <v>66</v>
      </c>
      <c r="C57" s="13" t="s">
        <v>50</v>
      </c>
      <c r="D57" s="14" t="s">
        <v>35</v>
      </c>
      <c r="E57" s="14"/>
      <c r="F57" s="14"/>
      <c r="G57" s="13"/>
      <c r="H57" s="15">
        <v>191340</v>
      </c>
      <c r="I57" s="13" t="s">
        <v>68</v>
      </c>
      <c r="J57" s="16"/>
      <c r="K57" s="16"/>
      <c r="L57" s="16"/>
      <c r="M57" s="16"/>
      <c r="N57" s="16"/>
      <c r="O57" s="16">
        <v>1</v>
      </c>
      <c r="P57" s="16"/>
      <c r="Q57" s="16"/>
      <c r="R57" s="16"/>
      <c r="S57" s="16"/>
      <c r="T57" s="16"/>
      <c r="U57" s="16"/>
      <c r="V57"/>
    </row>
    <row r="58" spans="1:22" x14ac:dyDescent="0.25">
      <c r="A58" s="5">
        <v>49</v>
      </c>
      <c r="B58" s="6"/>
      <c r="C58" s="6" t="s">
        <v>69</v>
      </c>
      <c r="D58" s="7"/>
      <c r="E58" s="5">
        <v>2</v>
      </c>
      <c r="F58" s="7" t="s">
        <v>70</v>
      </c>
      <c r="G58" s="17">
        <v>12000</v>
      </c>
      <c r="H58" s="17">
        <v>24000</v>
      </c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/>
    </row>
    <row r="59" spans="1:22" x14ac:dyDescent="0.25">
      <c r="A59" s="5">
        <v>50</v>
      </c>
      <c r="B59" s="6"/>
      <c r="C59" s="6" t="s">
        <v>71</v>
      </c>
      <c r="D59" s="7"/>
      <c r="E59" s="5">
        <v>2</v>
      </c>
      <c r="F59" s="7" t="s">
        <v>70</v>
      </c>
      <c r="G59" s="17">
        <v>3550</v>
      </c>
      <c r="H59" s="17">
        <v>7100</v>
      </c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/>
    </row>
    <row r="60" spans="1:22" x14ac:dyDescent="0.25">
      <c r="A60" s="5">
        <v>51</v>
      </c>
      <c r="B60" s="6"/>
      <c r="C60" s="6" t="s">
        <v>72</v>
      </c>
      <c r="D60" s="7"/>
      <c r="E60" s="5">
        <v>2</v>
      </c>
      <c r="F60" s="7" t="s">
        <v>70</v>
      </c>
      <c r="G60" s="17">
        <v>2150</v>
      </c>
      <c r="H60" s="17">
        <v>4300</v>
      </c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/>
    </row>
    <row r="61" spans="1:22" x14ac:dyDescent="0.25">
      <c r="A61" s="5">
        <v>52</v>
      </c>
      <c r="B61" s="6"/>
      <c r="C61" s="6" t="s">
        <v>73</v>
      </c>
      <c r="D61" s="7"/>
      <c r="E61" s="5">
        <v>2</v>
      </c>
      <c r="F61" s="7" t="s">
        <v>70</v>
      </c>
      <c r="G61" s="17">
        <v>1900</v>
      </c>
      <c r="H61" s="17">
        <v>3800</v>
      </c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/>
    </row>
    <row r="62" spans="1:22" x14ac:dyDescent="0.25">
      <c r="A62" s="5">
        <v>53</v>
      </c>
      <c r="B62" s="6"/>
      <c r="C62" s="6" t="s">
        <v>74</v>
      </c>
      <c r="D62" s="7"/>
      <c r="E62" s="5">
        <v>2</v>
      </c>
      <c r="F62" s="7" t="s">
        <v>70</v>
      </c>
      <c r="G62" s="17">
        <v>2300</v>
      </c>
      <c r="H62" s="17">
        <v>4600</v>
      </c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/>
    </row>
    <row r="63" spans="1:22" x14ac:dyDescent="0.25">
      <c r="A63" s="5">
        <v>54</v>
      </c>
      <c r="B63" s="6"/>
      <c r="C63" s="6" t="s">
        <v>75</v>
      </c>
      <c r="D63" s="7"/>
      <c r="E63" s="5">
        <v>2</v>
      </c>
      <c r="F63" s="7" t="s">
        <v>70</v>
      </c>
      <c r="G63" s="17">
        <v>4500</v>
      </c>
      <c r="H63" s="17">
        <v>9000</v>
      </c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/>
    </row>
    <row r="64" spans="1:22" x14ac:dyDescent="0.25">
      <c r="A64" s="5">
        <v>55</v>
      </c>
      <c r="B64" s="6"/>
      <c r="C64" s="6" t="s">
        <v>76</v>
      </c>
      <c r="D64" s="7"/>
      <c r="E64" s="5">
        <v>2</v>
      </c>
      <c r="F64" s="7" t="s">
        <v>70</v>
      </c>
      <c r="G64" s="17">
        <v>500</v>
      </c>
      <c r="H64" s="17">
        <v>1000</v>
      </c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/>
    </row>
    <row r="65" spans="1:21" customFormat="1" x14ac:dyDescent="0.25">
      <c r="A65" s="5">
        <v>56</v>
      </c>
      <c r="B65" s="6"/>
      <c r="C65" s="6" t="s">
        <v>77</v>
      </c>
      <c r="D65" s="7"/>
      <c r="E65" s="5">
        <v>2</v>
      </c>
      <c r="F65" s="7" t="s">
        <v>70</v>
      </c>
      <c r="G65" s="17">
        <v>2500</v>
      </c>
      <c r="H65" s="17">
        <v>5000</v>
      </c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customFormat="1" x14ac:dyDescent="0.25">
      <c r="A66" s="5">
        <v>57</v>
      </c>
      <c r="B66" s="6"/>
      <c r="C66" s="6" t="s">
        <v>78</v>
      </c>
      <c r="D66" s="7"/>
      <c r="E66" s="5">
        <v>2</v>
      </c>
      <c r="F66" s="7" t="s">
        <v>70</v>
      </c>
      <c r="G66" s="17">
        <v>6500</v>
      </c>
      <c r="H66" s="17">
        <v>13000</v>
      </c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customFormat="1" x14ac:dyDescent="0.25">
      <c r="A67" s="5">
        <v>58</v>
      </c>
      <c r="B67" s="6"/>
      <c r="C67" s="6" t="s">
        <v>79</v>
      </c>
      <c r="D67" s="7"/>
      <c r="E67" s="5">
        <v>2</v>
      </c>
      <c r="F67" s="7" t="s">
        <v>70</v>
      </c>
      <c r="G67" s="17">
        <v>750</v>
      </c>
      <c r="H67" s="17">
        <v>1500</v>
      </c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customFormat="1" x14ac:dyDescent="0.25">
      <c r="A68" s="5">
        <v>59</v>
      </c>
      <c r="B68" s="6"/>
      <c r="C68" s="6" t="s">
        <v>80</v>
      </c>
      <c r="D68" s="7"/>
      <c r="E68" s="5">
        <v>2</v>
      </c>
      <c r="F68" s="7" t="s">
        <v>70</v>
      </c>
      <c r="G68" s="17">
        <v>4950</v>
      </c>
      <c r="H68" s="17">
        <v>9900</v>
      </c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customFormat="1" x14ac:dyDescent="0.25">
      <c r="A69" s="5">
        <v>60</v>
      </c>
      <c r="B69" s="6"/>
      <c r="C69" s="6" t="s">
        <v>81</v>
      </c>
      <c r="D69" s="7"/>
      <c r="E69" s="5">
        <v>2</v>
      </c>
      <c r="F69" s="7" t="s">
        <v>70</v>
      </c>
      <c r="G69" s="17">
        <v>4500</v>
      </c>
      <c r="H69" s="17">
        <v>9000</v>
      </c>
      <c r="I69" s="18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customFormat="1" x14ac:dyDescent="0.25">
      <c r="A70" s="5">
        <v>61</v>
      </c>
      <c r="B70" s="6"/>
      <c r="C70" s="6" t="s">
        <v>82</v>
      </c>
      <c r="D70" s="7"/>
      <c r="E70" s="5">
        <v>2</v>
      </c>
      <c r="F70" s="7" t="s">
        <v>83</v>
      </c>
      <c r="G70" s="17">
        <v>9500</v>
      </c>
      <c r="H70" s="17">
        <v>19000</v>
      </c>
      <c r="I70" s="1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customFormat="1" x14ac:dyDescent="0.25">
      <c r="A71" s="5">
        <v>62</v>
      </c>
      <c r="B71" s="6"/>
      <c r="C71" s="6" t="s">
        <v>84</v>
      </c>
      <c r="D71" s="7"/>
      <c r="E71" s="5">
        <v>65</v>
      </c>
      <c r="F71" s="7" t="s">
        <v>85</v>
      </c>
      <c r="G71" s="17">
        <v>125</v>
      </c>
      <c r="H71" s="17">
        <v>8125</v>
      </c>
      <c r="I71" s="1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customFormat="1" x14ac:dyDescent="0.25">
      <c r="A72" s="5">
        <v>63</v>
      </c>
      <c r="B72" s="6"/>
      <c r="C72" s="6" t="s">
        <v>86</v>
      </c>
      <c r="D72" s="7"/>
      <c r="E72" s="5">
        <v>65</v>
      </c>
      <c r="F72" s="7" t="s">
        <v>85</v>
      </c>
      <c r="G72" s="17">
        <v>120</v>
      </c>
      <c r="H72" s="17">
        <v>7800</v>
      </c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customFormat="1" x14ac:dyDescent="0.25">
      <c r="A73" s="5">
        <v>64</v>
      </c>
      <c r="B73" s="6"/>
      <c r="C73" s="6" t="s">
        <v>87</v>
      </c>
      <c r="D73" s="7"/>
      <c r="E73" s="5">
        <v>65</v>
      </c>
      <c r="F73" s="7" t="s">
        <v>85</v>
      </c>
      <c r="G73" s="17">
        <v>150</v>
      </c>
      <c r="H73" s="17">
        <v>9750</v>
      </c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customFormat="1" x14ac:dyDescent="0.25">
      <c r="A74" s="5">
        <v>65</v>
      </c>
      <c r="B74" s="6"/>
      <c r="C74" s="6" t="s">
        <v>88</v>
      </c>
      <c r="D74" s="7"/>
      <c r="E74" s="5">
        <v>65</v>
      </c>
      <c r="F74" s="7" t="s">
        <v>85</v>
      </c>
      <c r="G74" s="17">
        <v>120</v>
      </c>
      <c r="H74" s="17">
        <v>7800</v>
      </c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customFormat="1" x14ac:dyDescent="0.25">
      <c r="A75" s="5">
        <v>66</v>
      </c>
      <c r="B75" s="6"/>
      <c r="C75" s="6" t="s">
        <v>89</v>
      </c>
      <c r="D75" s="7"/>
      <c r="E75" s="5">
        <v>65</v>
      </c>
      <c r="F75" s="7" t="s">
        <v>85</v>
      </c>
      <c r="G75" s="17">
        <v>170</v>
      </c>
      <c r="H75" s="17">
        <v>11050</v>
      </c>
      <c r="I75" s="1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customFormat="1" x14ac:dyDescent="0.25">
      <c r="A76" s="5">
        <v>67</v>
      </c>
      <c r="B76" s="6"/>
      <c r="C76" s="6" t="s">
        <v>90</v>
      </c>
      <c r="D76" s="7"/>
      <c r="E76" s="5">
        <v>3</v>
      </c>
      <c r="F76" s="7" t="s">
        <v>91</v>
      </c>
      <c r="G76" s="17">
        <v>230</v>
      </c>
      <c r="H76" s="17">
        <v>690</v>
      </c>
      <c r="I76" s="1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customFormat="1" x14ac:dyDescent="0.25">
      <c r="A77" s="5">
        <v>68</v>
      </c>
      <c r="B77" s="6"/>
      <c r="C77" s="6" t="s">
        <v>92</v>
      </c>
      <c r="D77" s="7"/>
      <c r="E77" s="5">
        <v>10</v>
      </c>
      <c r="F77" s="7" t="s">
        <v>93</v>
      </c>
      <c r="G77" s="17">
        <v>75</v>
      </c>
      <c r="H77" s="17">
        <v>750</v>
      </c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customFormat="1" x14ac:dyDescent="0.25">
      <c r="A78" s="5">
        <v>69</v>
      </c>
      <c r="B78" s="6"/>
      <c r="C78" s="6" t="s">
        <v>94</v>
      </c>
      <c r="D78" s="7"/>
      <c r="E78" s="5">
        <v>5</v>
      </c>
      <c r="F78" s="7" t="s">
        <v>95</v>
      </c>
      <c r="G78" s="17">
        <v>25</v>
      </c>
      <c r="H78" s="17">
        <v>125</v>
      </c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customFormat="1" x14ac:dyDescent="0.25">
      <c r="A79" s="5">
        <v>70</v>
      </c>
      <c r="B79" s="6"/>
      <c r="C79" s="6" t="s">
        <v>96</v>
      </c>
      <c r="D79" s="7"/>
      <c r="E79" s="5">
        <v>18</v>
      </c>
      <c r="F79" s="7" t="s">
        <v>70</v>
      </c>
      <c r="G79" s="17">
        <v>150</v>
      </c>
      <c r="H79" s="17">
        <v>2700</v>
      </c>
      <c r="I79" s="1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customFormat="1" x14ac:dyDescent="0.25">
      <c r="A80" s="5">
        <v>71</v>
      </c>
      <c r="B80" s="6"/>
      <c r="C80" s="6" t="s">
        <v>97</v>
      </c>
      <c r="D80" s="7"/>
      <c r="E80" s="5">
        <v>60</v>
      </c>
      <c r="F80" s="7" t="s">
        <v>93</v>
      </c>
      <c r="G80" s="17">
        <v>450</v>
      </c>
      <c r="H80" s="17">
        <v>27000</v>
      </c>
      <c r="I80" s="1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customFormat="1" x14ac:dyDescent="0.25">
      <c r="A81" s="5">
        <v>72</v>
      </c>
      <c r="B81" s="6"/>
      <c r="C81" s="6" t="s">
        <v>98</v>
      </c>
      <c r="D81" s="7"/>
      <c r="E81" s="5">
        <v>5</v>
      </c>
      <c r="F81" s="7" t="s">
        <v>93</v>
      </c>
      <c r="G81" s="17">
        <v>50</v>
      </c>
      <c r="H81" s="17">
        <v>250</v>
      </c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customFormat="1" x14ac:dyDescent="0.25">
      <c r="A82" s="5">
        <v>73</v>
      </c>
      <c r="B82" s="6"/>
      <c r="C82" s="6" t="s">
        <v>99</v>
      </c>
      <c r="D82" s="7"/>
      <c r="E82" s="5">
        <v>1</v>
      </c>
      <c r="F82" s="7" t="s">
        <v>93</v>
      </c>
      <c r="G82" s="17">
        <v>3500</v>
      </c>
      <c r="H82" s="17">
        <v>3500</v>
      </c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customFormat="1" x14ac:dyDescent="0.25">
      <c r="A83" s="5">
        <v>74</v>
      </c>
      <c r="B83" s="6"/>
      <c r="C83" s="6" t="s">
        <v>100</v>
      </c>
      <c r="D83" s="7"/>
      <c r="E83" s="5">
        <v>1</v>
      </c>
      <c r="F83" s="7" t="s">
        <v>101</v>
      </c>
      <c r="G83" s="17">
        <v>600</v>
      </c>
      <c r="H83" s="17">
        <v>600</v>
      </c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customFormat="1" x14ac:dyDescent="0.25">
      <c r="A84" s="8">
        <v>75</v>
      </c>
      <c r="B84" s="9" t="s">
        <v>102</v>
      </c>
      <c r="C84" s="9" t="s">
        <v>103</v>
      </c>
      <c r="D84" s="10" t="s">
        <v>32</v>
      </c>
      <c r="E84" s="10"/>
      <c r="F84" s="10"/>
      <c r="G84" s="9"/>
      <c r="H84" s="11">
        <v>3895127</v>
      </c>
      <c r="I84" s="9" t="s">
        <v>68</v>
      </c>
      <c r="J84" s="10"/>
      <c r="K84" s="12">
        <v>6</v>
      </c>
      <c r="L84" s="12">
        <v>4</v>
      </c>
      <c r="M84" s="12">
        <v>1</v>
      </c>
      <c r="N84" s="12">
        <v>7</v>
      </c>
      <c r="O84" s="12">
        <v>1</v>
      </c>
      <c r="P84" s="12">
        <v>2</v>
      </c>
      <c r="Q84" s="12">
        <v>1</v>
      </c>
      <c r="R84" s="10"/>
      <c r="S84" s="12">
        <v>9</v>
      </c>
      <c r="T84" s="12"/>
      <c r="U84" s="10"/>
    </row>
    <row r="85" spans="1:21" customFormat="1" ht="25.5" x14ac:dyDescent="0.25">
      <c r="A85" s="8">
        <v>76</v>
      </c>
      <c r="B85" s="13" t="s">
        <v>102</v>
      </c>
      <c r="C85" s="13" t="s">
        <v>104</v>
      </c>
      <c r="D85" s="14" t="s">
        <v>35</v>
      </c>
      <c r="E85" s="14"/>
      <c r="F85" s="14"/>
      <c r="G85" s="13"/>
      <c r="H85" s="15">
        <v>467600</v>
      </c>
      <c r="I85" s="13" t="s">
        <v>68</v>
      </c>
      <c r="J85" s="16"/>
      <c r="K85" s="16"/>
      <c r="L85" s="16">
        <v>1</v>
      </c>
      <c r="M85" s="16"/>
      <c r="N85" s="16"/>
      <c r="O85" s="16"/>
      <c r="P85" s="16"/>
      <c r="Q85" s="16"/>
      <c r="R85" s="16"/>
      <c r="S85" s="16"/>
      <c r="T85" s="16"/>
      <c r="U85" s="16"/>
    </row>
    <row r="86" spans="1:21" customFormat="1" x14ac:dyDescent="0.25">
      <c r="A86" s="5">
        <v>77</v>
      </c>
      <c r="B86" s="6"/>
      <c r="C86" s="6" t="s">
        <v>105</v>
      </c>
      <c r="D86" s="7"/>
      <c r="E86" s="5">
        <v>500</v>
      </c>
      <c r="F86" s="7" t="s">
        <v>85</v>
      </c>
      <c r="G86" s="17">
        <v>150</v>
      </c>
      <c r="H86" s="17">
        <v>75000</v>
      </c>
      <c r="I86" s="1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customFormat="1" x14ac:dyDescent="0.25">
      <c r="A87" s="5">
        <v>78</v>
      </c>
      <c r="B87" s="6"/>
      <c r="C87" s="6" t="s">
        <v>106</v>
      </c>
      <c r="D87" s="7"/>
      <c r="E87" s="5">
        <v>30</v>
      </c>
      <c r="F87" s="7" t="s">
        <v>101</v>
      </c>
      <c r="G87" s="17">
        <v>450</v>
      </c>
      <c r="H87" s="17">
        <v>13500</v>
      </c>
      <c r="I87" s="1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customFormat="1" x14ac:dyDescent="0.25">
      <c r="A88" s="5">
        <v>79</v>
      </c>
      <c r="B88" s="6"/>
      <c r="C88" s="6" t="s">
        <v>107</v>
      </c>
      <c r="D88" s="7"/>
      <c r="E88" s="5">
        <v>12</v>
      </c>
      <c r="F88" s="7" t="s">
        <v>108</v>
      </c>
      <c r="G88" s="17">
        <v>100</v>
      </c>
      <c r="H88" s="17">
        <v>1200</v>
      </c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customFormat="1" x14ac:dyDescent="0.25">
      <c r="A89" s="5">
        <v>80</v>
      </c>
      <c r="B89" s="6"/>
      <c r="C89" s="6" t="s">
        <v>109</v>
      </c>
      <c r="D89" s="7"/>
      <c r="E89" s="5">
        <v>12</v>
      </c>
      <c r="F89" s="7" t="s">
        <v>108</v>
      </c>
      <c r="G89" s="17">
        <v>125</v>
      </c>
      <c r="H89" s="17">
        <v>1500</v>
      </c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customFormat="1" x14ac:dyDescent="0.25">
      <c r="A90" s="5">
        <v>81</v>
      </c>
      <c r="B90" s="6"/>
      <c r="C90" s="6" t="s">
        <v>110</v>
      </c>
      <c r="D90" s="7"/>
      <c r="E90" s="5">
        <v>12</v>
      </c>
      <c r="F90" s="7" t="s">
        <v>91</v>
      </c>
      <c r="G90" s="17">
        <v>250</v>
      </c>
      <c r="H90" s="17">
        <v>3000</v>
      </c>
      <c r="I90" s="1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customFormat="1" x14ac:dyDescent="0.25">
      <c r="A91" s="5">
        <v>82</v>
      </c>
      <c r="B91" s="6"/>
      <c r="C91" s="6" t="s">
        <v>111</v>
      </c>
      <c r="D91" s="7"/>
      <c r="E91" s="5">
        <v>500</v>
      </c>
      <c r="F91" s="7" t="s">
        <v>85</v>
      </c>
      <c r="G91" s="17">
        <v>150</v>
      </c>
      <c r="H91" s="17">
        <v>75000</v>
      </c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customFormat="1" x14ac:dyDescent="0.25">
      <c r="A92" s="5">
        <v>83</v>
      </c>
      <c r="B92" s="6"/>
      <c r="C92" s="6" t="s">
        <v>112</v>
      </c>
      <c r="D92" s="7"/>
      <c r="E92" s="5">
        <v>500</v>
      </c>
      <c r="F92" s="7" t="s">
        <v>85</v>
      </c>
      <c r="G92" s="17">
        <v>150</v>
      </c>
      <c r="H92" s="17">
        <v>75000</v>
      </c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customFormat="1" x14ac:dyDescent="0.25">
      <c r="A93" s="5">
        <v>84</v>
      </c>
      <c r="B93" s="6"/>
      <c r="C93" s="6" t="s">
        <v>113</v>
      </c>
      <c r="D93" s="7"/>
      <c r="E93" s="5">
        <v>500</v>
      </c>
      <c r="F93" s="7" t="s">
        <v>85</v>
      </c>
      <c r="G93" s="17">
        <v>200</v>
      </c>
      <c r="H93" s="17">
        <v>100000</v>
      </c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customFormat="1" x14ac:dyDescent="0.25">
      <c r="A94" s="5">
        <v>85</v>
      </c>
      <c r="B94" s="6"/>
      <c r="C94" s="6" t="s">
        <v>114</v>
      </c>
      <c r="D94" s="7"/>
      <c r="E94" s="5">
        <v>500</v>
      </c>
      <c r="F94" s="7" t="s">
        <v>85</v>
      </c>
      <c r="G94" s="17">
        <v>200</v>
      </c>
      <c r="H94" s="17">
        <v>100000</v>
      </c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customFormat="1" x14ac:dyDescent="0.25">
      <c r="A95" s="5">
        <v>86</v>
      </c>
      <c r="B95" s="6"/>
      <c r="C95" s="6" t="s">
        <v>115</v>
      </c>
      <c r="D95" s="7"/>
      <c r="E95" s="5">
        <v>12</v>
      </c>
      <c r="F95" s="7" t="s">
        <v>108</v>
      </c>
      <c r="G95" s="17">
        <v>100</v>
      </c>
      <c r="H95" s="17">
        <v>1200</v>
      </c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customFormat="1" x14ac:dyDescent="0.25">
      <c r="A96" s="5">
        <v>87</v>
      </c>
      <c r="B96" s="6"/>
      <c r="C96" s="6" t="s">
        <v>96</v>
      </c>
      <c r="D96" s="7"/>
      <c r="E96" s="5">
        <v>50</v>
      </c>
      <c r="F96" s="7" t="s">
        <v>93</v>
      </c>
      <c r="G96" s="17">
        <v>85</v>
      </c>
      <c r="H96" s="17">
        <v>4250</v>
      </c>
      <c r="I96" s="18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customFormat="1" x14ac:dyDescent="0.25">
      <c r="A97" s="5">
        <v>88</v>
      </c>
      <c r="B97" s="6"/>
      <c r="C97" s="6" t="s">
        <v>116</v>
      </c>
      <c r="D97" s="7"/>
      <c r="E97" s="5">
        <v>50</v>
      </c>
      <c r="F97" s="7" t="s">
        <v>93</v>
      </c>
      <c r="G97" s="17">
        <v>20</v>
      </c>
      <c r="H97" s="17">
        <v>1000</v>
      </c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customFormat="1" x14ac:dyDescent="0.25">
      <c r="A98" s="5">
        <v>89</v>
      </c>
      <c r="B98" s="6"/>
      <c r="C98" s="6" t="s">
        <v>117</v>
      </c>
      <c r="D98" s="7"/>
      <c r="E98" s="5">
        <v>50</v>
      </c>
      <c r="F98" s="7" t="s">
        <v>93</v>
      </c>
      <c r="G98" s="17">
        <v>142</v>
      </c>
      <c r="H98" s="17">
        <v>7100</v>
      </c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customFormat="1" x14ac:dyDescent="0.25">
      <c r="A99" s="5">
        <v>90</v>
      </c>
      <c r="B99" s="6"/>
      <c r="C99" s="6" t="s">
        <v>118</v>
      </c>
      <c r="D99" s="7"/>
      <c r="E99" s="5">
        <v>50</v>
      </c>
      <c r="F99" s="7" t="s">
        <v>93</v>
      </c>
      <c r="G99" s="17">
        <v>25</v>
      </c>
      <c r="H99" s="17">
        <v>1250</v>
      </c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customFormat="1" x14ac:dyDescent="0.25">
      <c r="A100" s="5">
        <v>91</v>
      </c>
      <c r="B100" s="6"/>
      <c r="C100" s="6" t="s">
        <v>119</v>
      </c>
      <c r="D100" s="7"/>
      <c r="E100" s="5">
        <v>12</v>
      </c>
      <c r="F100" s="7" t="s">
        <v>108</v>
      </c>
      <c r="G100" s="17">
        <v>250</v>
      </c>
      <c r="H100" s="17">
        <v>3000</v>
      </c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customFormat="1" x14ac:dyDescent="0.25">
      <c r="A101" s="5">
        <v>92</v>
      </c>
      <c r="B101" s="6"/>
      <c r="C101" s="6" t="s">
        <v>120</v>
      </c>
      <c r="D101" s="7"/>
      <c r="E101" s="5">
        <v>4</v>
      </c>
      <c r="F101" s="7" t="s">
        <v>121</v>
      </c>
      <c r="G101" s="17">
        <v>1400</v>
      </c>
      <c r="H101" s="17">
        <v>5600</v>
      </c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customFormat="1" ht="38.25" x14ac:dyDescent="0.25">
      <c r="A102" s="8">
        <v>93</v>
      </c>
      <c r="B102" s="13" t="s">
        <v>102</v>
      </c>
      <c r="C102" s="13" t="s">
        <v>122</v>
      </c>
      <c r="D102" s="14" t="s">
        <v>35</v>
      </c>
      <c r="E102" s="14"/>
      <c r="F102" s="14"/>
      <c r="G102" s="13"/>
      <c r="H102" s="15">
        <v>401568</v>
      </c>
      <c r="I102" s="13" t="s">
        <v>68</v>
      </c>
      <c r="J102" s="16"/>
      <c r="K102" s="16"/>
      <c r="L102" s="16"/>
      <c r="M102" s="16"/>
      <c r="N102" s="16"/>
      <c r="O102" s="16"/>
      <c r="P102" s="16">
        <v>1</v>
      </c>
      <c r="Q102" s="16"/>
      <c r="R102" s="16"/>
      <c r="S102" s="16"/>
      <c r="T102" s="16"/>
      <c r="U102" s="16"/>
    </row>
    <row r="103" spans="1:21" customFormat="1" x14ac:dyDescent="0.25">
      <c r="A103" s="5">
        <v>94</v>
      </c>
      <c r="B103" s="6"/>
      <c r="C103" s="6" t="s">
        <v>105</v>
      </c>
      <c r="D103" s="7"/>
      <c r="E103" s="5">
        <v>500</v>
      </c>
      <c r="F103" s="7" t="s">
        <v>85</v>
      </c>
      <c r="G103" s="17">
        <v>120</v>
      </c>
      <c r="H103" s="17">
        <v>60000</v>
      </c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customFormat="1" x14ac:dyDescent="0.25">
      <c r="A104" s="5">
        <v>95</v>
      </c>
      <c r="B104" s="6"/>
      <c r="C104" s="6" t="s">
        <v>123</v>
      </c>
      <c r="D104" s="7"/>
      <c r="E104" s="5">
        <v>75</v>
      </c>
      <c r="F104" s="7" t="s">
        <v>85</v>
      </c>
      <c r="G104" s="17">
        <v>300</v>
      </c>
      <c r="H104" s="17">
        <v>22500</v>
      </c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customFormat="1" x14ac:dyDescent="0.25">
      <c r="A105" s="5">
        <v>96</v>
      </c>
      <c r="B105" s="6"/>
      <c r="C105" s="6" t="s">
        <v>106</v>
      </c>
      <c r="D105" s="7"/>
      <c r="E105" s="5">
        <v>20</v>
      </c>
      <c r="F105" s="7" t="s">
        <v>101</v>
      </c>
      <c r="G105" s="17">
        <v>450</v>
      </c>
      <c r="H105" s="17">
        <v>9000</v>
      </c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customFormat="1" x14ac:dyDescent="0.25">
      <c r="A106" s="5">
        <v>97</v>
      </c>
      <c r="B106" s="6"/>
      <c r="C106" s="6" t="s">
        <v>107</v>
      </c>
      <c r="D106" s="7"/>
      <c r="E106" s="5">
        <v>4</v>
      </c>
      <c r="F106" s="7" t="s">
        <v>108</v>
      </c>
      <c r="G106" s="17">
        <v>100</v>
      </c>
      <c r="H106" s="17">
        <v>400</v>
      </c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customFormat="1" x14ac:dyDescent="0.25">
      <c r="A107" s="5">
        <v>98</v>
      </c>
      <c r="B107" s="6"/>
      <c r="C107" s="6" t="s">
        <v>109</v>
      </c>
      <c r="D107" s="7"/>
      <c r="E107" s="5">
        <v>6</v>
      </c>
      <c r="F107" s="7" t="s">
        <v>108</v>
      </c>
      <c r="G107" s="17">
        <v>100</v>
      </c>
      <c r="H107" s="17">
        <v>600</v>
      </c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customFormat="1" x14ac:dyDescent="0.25">
      <c r="A108" s="5">
        <v>99</v>
      </c>
      <c r="B108" s="6"/>
      <c r="C108" s="6" t="s">
        <v>124</v>
      </c>
      <c r="D108" s="7"/>
      <c r="E108" s="5">
        <v>500</v>
      </c>
      <c r="F108" s="7" t="s">
        <v>85</v>
      </c>
      <c r="G108" s="17">
        <v>120</v>
      </c>
      <c r="H108" s="17">
        <v>60000</v>
      </c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customFormat="1" x14ac:dyDescent="0.25">
      <c r="A109" s="5">
        <v>100</v>
      </c>
      <c r="B109" s="6"/>
      <c r="C109" s="6" t="s">
        <v>125</v>
      </c>
      <c r="D109" s="7"/>
      <c r="E109" s="5">
        <v>500</v>
      </c>
      <c r="F109" s="7" t="s">
        <v>85</v>
      </c>
      <c r="G109" s="17">
        <v>120</v>
      </c>
      <c r="H109" s="17">
        <v>60000</v>
      </c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customFormat="1" x14ac:dyDescent="0.25">
      <c r="A110" s="5">
        <v>101</v>
      </c>
      <c r="B110" s="6"/>
      <c r="C110" s="6" t="s">
        <v>126</v>
      </c>
      <c r="D110" s="7"/>
      <c r="E110" s="5">
        <v>500</v>
      </c>
      <c r="F110" s="7" t="s">
        <v>85</v>
      </c>
      <c r="G110" s="17">
        <v>180</v>
      </c>
      <c r="H110" s="17">
        <v>90000</v>
      </c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customFormat="1" x14ac:dyDescent="0.25">
      <c r="A111" s="5">
        <v>102</v>
      </c>
      <c r="B111" s="6"/>
      <c r="C111" s="6" t="s">
        <v>127</v>
      </c>
      <c r="D111" s="7"/>
      <c r="E111" s="5">
        <v>500</v>
      </c>
      <c r="F111" s="7" t="s">
        <v>85</v>
      </c>
      <c r="G111" s="17">
        <v>180</v>
      </c>
      <c r="H111" s="17">
        <v>90000</v>
      </c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customFormat="1" x14ac:dyDescent="0.25">
      <c r="A112" s="5">
        <v>103</v>
      </c>
      <c r="B112" s="6"/>
      <c r="C112" s="6" t="s">
        <v>110</v>
      </c>
      <c r="D112" s="7"/>
      <c r="E112" s="5">
        <v>10</v>
      </c>
      <c r="F112" s="7" t="s">
        <v>91</v>
      </c>
      <c r="G112" s="17">
        <v>155</v>
      </c>
      <c r="H112" s="17">
        <v>1550</v>
      </c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customFormat="1" x14ac:dyDescent="0.25">
      <c r="A113" s="5">
        <v>104</v>
      </c>
      <c r="B113" s="6"/>
      <c r="C113" s="6" t="s">
        <v>115</v>
      </c>
      <c r="D113" s="7"/>
      <c r="E113" s="5">
        <v>10</v>
      </c>
      <c r="F113" s="7" t="s">
        <v>108</v>
      </c>
      <c r="G113" s="17">
        <v>70</v>
      </c>
      <c r="H113" s="17">
        <v>700</v>
      </c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customFormat="1" x14ac:dyDescent="0.25">
      <c r="A114" s="5">
        <v>105</v>
      </c>
      <c r="B114" s="6"/>
      <c r="C114" s="6" t="s">
        <v>96</v>
      </c>
      <c r="D114" s="7"/>
      <c r="E114" s="5">
        <v>30</v>
      </c>
      <c r="F114" s="7" t="s">
        <v>93</v>
      </c>
      <c r="G114" s="17">
        <v>45</v>
      </c>
      <c r="H114" s="17">
        <v>1350</v>
      </c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customFormat="1" x14ac:dyDescent="0.25">
      <c r="A115" s="5">
        <v>106</v>
      </c>
      <c r="B115" s="6"/>
      <c r="C115" s="6" t="s">
        <v>116</v>
      </c>
      <c r="D115" s="7"/>
      <c r="E115" s="5">
        <v>25</v>
      </c>
      <c r="F115" s="7" t="s">
        <v>93</v>
      </c>
      <c r="G115" s="17">
        <v>15</v>
      </c>
      <c r="H115" s="17">
        <v>375</v>
      </c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customFormat="1" x14ac:dyDescent="0.25">
      <c r="A116" s="5">
        <v>107</v>
      </c>
      <c r="B116" s="6"/>
      <c r="C116" s="6" t="s">
        <v>117</v>
      </c>
      <c r="D116" s="7"/>
      <c r="E116" s="5">
        <v>12</v>
      </c>
      <c r="F116" s="7" t="s">
        <v>93</v>
      </c>
      <c r="G116" s="17">
        <v>142</v>
      </c>
      <c r="H116" s="17">
        <v>1704</v>
      </c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customFormat="1" x14ac:dyDescent="0.25">
      <c r="A117" s="5">
        <v>108</v>
      </c>
      <c r="B117" s="6"/>
      <c r="C117" s="6" t="s">
        <v>118</v>
      </c>
      <c r="D117" s="7"/>
      <c r="E117" s="5">
        <v>25</v>
      </c>
      <c r="F117" s="7" t="s">
        <v>93</v>
      </c>
      <c r="G117" s="17">
        <v>25</v>
      </c>
      <c r="H117" s="17">
        <v>625</v>
      </c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customFormat="1" x14ac:dyDescent="0.25">
      <c r="A118" s="5">
        <v>109</v>
      </c>
      <c r="B118" s="6"/>
      <c r="C118" s="6" t="s">
        <v>128</v>
      </c>
      <c r="D118" s="7"/>
      <c r="E118" s="5">
        <v>2</v>
      </c>
      <c r="F118" s="7" t="s">
        <v>121</v>
      </c>
      <c r="G118" s="17">
        <v>1382</v>
      </c>
      <c r="H118" s="17">
        <v>2764</v>
      </c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customFormat="1" x14ac:dyDescent="0.25">
      <c r="A119" s="8">
        <v>110</v>
      </c>
      <c r="B119" s="13" t="s">
        <v>102</v>
      </c>
      <c r="C119" s="13" t="s">
        <v>129</v>
      </c>
      <c r="D119" s="14" t="s">
        <v>35</v>
      </c>
      <c r="E119" s="14"/>
      <c r="F119" s="14"/>
      <c r="G119" s="13"/>
      <c r="H119" s="15">
        <v>328000</v>
      </c>
      <c r="I119" s="13" t="s">
        <v>68</v>
      </c>
      <c r="J119" s="16"/>
      <c r="K119" s="16"/>
      <c r="L119" s="16"/>
      <c r="M119" s="16">
        <v>1</v>
      </c>
      <c r="N119" s="16"/>
      <c r="O119" s="16"/>
      <c r="P119" s="16"/>
      <c r="Q119" s="16"/>
      <c r="R119" s="16"/>
      <c r="S119" s="16"/>
      <c r="T119" s="16"/>
      <c r="U119" s="16"/>
    </row>
    <row r="120" spans="1:21" customFormat="1" x14ac:dyDescent="0.25">
      <c r="A120" s="5">
        <v>111</v>
      </c>
      <c r="B120" s="6"/>
      <c r="C120" s="6" t="s">
        <v>130</v>
      </c>
      <c r="D120" s="7"/>
      <c r="E120" s="5">
        <v>15</v>
      </c>
      <c r="F120" s="7" t="s">
        <v>101</v>
      </c>
      <c r="G120" s="17">
        <v>50</v>
      </c>
      <c r="H120" s="17">
        <v>750</v>
      </c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customFormat="1" x14ac:dyDescent="0.25">
      <c r="A121" s="5">
        <v>112</v>
      </c>
      <c r="B121" s="6"/>
      <c r="C121" s="6" t="s">
        <v>131</v>
      </c>
      <c r="D121" s="7"/>
      <c r="E121" s="5">
        <v>20</v>
      </c>
      <c r="F121" s="7" t="s">
        <v>93</v>
      </c>
      <c r="G121" s="17">
        <v>65</v>
      </c>
      <c r="H121" s="17">
        <v>1300</v>
      </c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customFormat="1" x14ac:dyDescent="0.25">
      <c r="A122" s="5">
        <v>113</v>
      </c>
      <c r="B122" s="6"/>
      <c r="C122" s="6" t="s">
        <v>132</v>
      </c>
      <c r="D122" s="7"/>
      <c r="E122" s="5">
        <v>5</v>
      </c>
      <c r="F122" s="7" t="s">
        <v>91</v>
      </c>
      <c r="G122" s="17">
        <v>240</v>
      </c>
      <c r="H122" s="17">
        <v>1200</v>
      </c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customFormat="1" x14ac:dyDescent="0.25">
      <c r="A123" s="5">
        <v>114</v>
      </c>
      <c r="B123" s="6"/>
      <c r="C123" s="6" t="s">
        <v>133</v>
      </c>
      <c r="D123" s="7"/>
      <c r="E123" s="5">
        <v>10</v>
      </c>
      <c r="F123" s="7" t="s">
        <v>93</v>
      </c>
      <c r="G123" s="17">
        <v>65</v>
      </c>
      <c r="H123" s="17">
        <v>650</v>
      </c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customFormat="1" x14ac:dyDescent="0.25">
      <c r="A124" s="5">
        <v>115</v>
      </c>
      <c r="B124" s="6"/>
      <c r="C124" s="6" t="s">
        <v>134</v>
      </c>
      <c r="D124" s="7"/>
      <c r="E124" s="5">
        <v>10</v>
      </c>
      <c r="F124" s="7" t="s">
        <v>93</v>
      </c>
      <c r="G124" s="17">
        <v>65</v>
      </c>
      <c r="H124" s="17">
        <v>650</v>
      </c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customFormat="1" x14ac:dyDescent="0.25">
      <c r="A125" s="5">
        <v>116</v>
      </c>
      <c r="B125" s="6"/>
      <c r="C125" s="6" t="s">
        <v>135</v>
      </c>
      <c r="D125" s="7"/>
      <c r="E125" s="5">
        <v>10</v>
      </c>
      <c r="F125" s="7" t="s">
        <v>101</v>
      </c>
      <c r="G125" s="17">
        <v>165</v>
      </c>
      <c r="H125" s="17">
        <v>1650</v>
      </c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customFormat="1" x14ac:dyDescent="0.25">
      <c r="A126" s="5">
        <v>117</v>
      </c>
      <c r="B126" s="6"/>
      <c r="C126" s="6" t="s">
        <v>136</v>
      </c>
      <c r="D126" s="7"/>
      <c r="E126" s="5">
        <v>10</v>
      </c>
      <c r="F126" s="7" t="s">
        <v>108</v>
      </c>
      <c r="G126" s="17">
        <v>150</v>
      </c>
      <c r="H126" s="17">
        <v>1500</v>
      </c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customFormat="1" x14ac:dyDescent="0.25">
      <c r="A127" s="5">
        <v>118</v>
      </c>
      <c r="B127" s="6"/>
      <c r="C127" s="6" t="s">
        <v>137</v>
      </c>
      <c r="D127" s="7"/>
      <c r="E127" s="5">
        <v>20</v>
      </c>
      <c r="F127" s="7" t="s">
        <v>93</v>
      </c>
      <c r="G127" s="17">
        <v>12</v>
      </c>
      <c r="H127" s="17">
        <v>240</v>
      </c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customFormat="1" x14ac:dyDescent="0.25">
      <c r="A128" s="5">
        <v>119</v>
      </c>
      <c r="B128" s="6"/>
      <c r="C128" s="6" t="s">
        <v>138</v>
      </c>
      <c r="D128" s="7"/>
      <c r="E128" s="5">
        <v>20</v>
      </c>
      <c r="F128" s="7" t="s">
        <v>108</v>
      </c>
      <c r="G128" s="17">
        <v>100</v>
      </c>
      <c r="H128" s="17">
        <v>2000</v>
      </c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customFormat="1" x14ac:dyDescent="0.25">
      <c r="A129" s="5">
        <v>120</v>
      </c>
      <c r="B129" s="6"/>
      <c r="C129" s="6" t="s">
        <v>96</v>
      </c>
      <c r="D129" s="7"/>
      <c r="E129" s="5">
        <v>195</v>
      </c>
      <c r="F129" s="7" t="s">
        <v>93</v>
      </c>
      <c r="G129" s="17">
        <v>55</v>
      </c>
      <c r="H129" s="17">
        <v>10725</v>
      </c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customFormat="1" x14ac:dyDescent="0.25">
      <c r="A130" s="5">
        <v>121</v>
      </c>
      <c r="B130" s="6"/>
      <c r="C130" s="6" t="s">
        <v>139</v>
      </c>
      <c r="D130" s="7"/>
      <c r="E130" s="5">
        <v>4</v>
      </c>
      <c r="F130" s="7" t="s">
        <v>93</v>
      </c>
      <c r="G130" s="17">
        <v>3500</v>
      </c>
      <c r="H130" s="17">
        <v>14000</v>
      </c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customFormat="1" x14ac:dyDescent="0.25">
      <c r="A131" s="5">
        <v>122</v>
      </c>
      <c r="B131" s="6"/>
      <c r="C131" s="6" t="s">
        <v>140</v>
      </c>
      <c r="D131" s="7"/>
      <c r="E131" s="5">
        <v>2</v>
      </c>
      <c r="F131" s="7" t="s">
        <v>93</v>
      </c>
      <c r="G131" s="17">
        <v>1200</v>
      </c>
      <c r="H131" s="17">
        <v>2400</v>
      </c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customFormat="1" x14ac:dyDescent="0.25">
      <c r="A132" s="5">
        <v>123</v>
      </c>
      <c r="B132" s="6"/>
      <c r="C132" s="6" t="s">
        <v>141</v>
      </c>
      <c r="D132" s="7"/>
      <c r="E132" s="5">
        <v>19</v>
      </c>
      <c r="F132" s="7" t="s">
        <v>93</v>
      </c>
      <c r="G132" s="17">
        <v>100</v>
      </c>
      <c r="H132" s="17">
        <v>1900</v>
      </c>
      <c r="I132" s="1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customFormat="1" x14ac:dyDescent="0.25">
      <c r="A133" s="5">
        <v>124</v>
      </c>
      <c r="B133" s="6"/>
      <c r="C133" s="6" t="s">
        <v>142</v>
      </c>
      <c r="D133" s="7"/>
      <c r="E133" s="5">
        <v>20</v>
      </c>
      <c r="F133" s="7" t="s">
        <v>93</v>
      </c>
      <c r="G133" s="17">
        <v>25</v>
      </c>
      <c r="H133" s="17">
        <v>500</v>
      </c>
      <c r="I133" s="1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customFormat="1" x14ac:dyDescent="0.25">
      <c r="A134" s="5">
        <v>125</v>
      </c>
      <c r="B134" s="6"/>
      <c r="C134" s="6" t="s">
        <v>143</v>
      </c>
      <c r="D134" s="7"/>
      <c r="E134" s="5">
        <v>40</v>
      </c>
      <c r="F134" s="7" t="s">
        <v>101</v>
      </c>
      <c r="G134" s="17">
        <v>70</v>
      </c>
      <c r="H134" s="17">
        <v>2800</v>
      </c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customFormat="1" x14ac:dyDescent="0.25">
      <c r="A135" s="5">
        <v>126</v>
      </c>
      <c r="B135" s="6"/>
      <c r="C135" s="6" t="s">
        <v>144</v>
      </c>
      <c r="D135" s="7"/>
      <c r="E135" s="5">
        <v>89</v>
      </c>
      <c r="F135" s="7" t="s">
        <v>93</v>
      </c>
      <c r="G135" s="17">
        <v>65</v>
      </c>
      <c r="H135" s="17">
        <v>5785</v>
      </c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customFormat="1" x14ac:dyDescent="0.25">
      <c r="A136" s="5">
        <v>127</v>
      </c>
      <c r="B136" s="6"/>
      <c r="C136" s="6" t="s">
        <v>145</v>
      </c>
      <c r="D136" s="7"/>
      <c r="E136" s="5">
        <v>89</v>
      </c>
      <c r="F136" s="7" t="s">
        <v>93</v>
      </c>
      <c r="G136" s="17">
        <v>250</v>
      </c>
      <c r="H136" s="17">
        <v>22250</v>
      </c>
      <c r="I136" s="1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customFormat="1" x14ac:dyDescent="0.25">
      <c r="A137" s="5">
        <v>128</v>
      </c>
      <c r="B137" s="6"/>
      <c r="C137" s="6" t="s">
        <v>146</v>
      </c>
      <c r="D137" s="7"/>
      <c r="E137" s="5">
        <v>89</v>
      </c>
      <c r="F137" s="7" t="s">
        <v>93</v>
      </c>
      <c r="G137" s="17">
        <v>450</v>
      </c>
      <c r="H137" s="17">
        <v>40050</v>
      </c>
      <c r="I137" s="1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customFormat="1" x14ac:dyDescent="0.25">
      <c r="A138" s="5">
        <v>129</v>
      </c>
      <c r="B138" s="6"/>
      <c r="C138" s="6" t="s">
        <v>147</v>
      </c>
      <c r="D138" s="7"/>
      <c r="E138" s="5">
        <v>89</v>
      </c>
      <c r="F138" s="7" t="s">
        <v>93</v>
      </c>
      <c r="G138" s="17">
        <v>500</v>
      </c>
      <c r="H138" s="17">
        <v>44500</v>
      </c>
      <c r="I138" s="1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customFormat="1" x14ac:dyDescent="0.25">
      <c r="A139" s="5">
        <v>130</v>
      </c>
      <c r="B139" s="6"/>
      <c r="C139" s="6" t="s">
        <v>148</v>
      </c>
      <c r="D139" s="7"/>
      <c r="E139" s="5">
        <v>46</v>
      </c>
      <c r="F139" s="7" t="s">
        <v>93</v>
      </c>
      <c r="G139" s="17">
        <v>140</v>
      </c>
      <c r="H139" s="17">
        <v>6440</v>
      </c>
      <c r="I139" s="18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customFormat="1" x14ac:dyDescent="0.25">
      <c r="A140" s="5">
        <v>131</v>
      </c>
      <c r="B140" s="6"/>
      <c r="C140" s="6" t="s">
        <v>149</v>
      </c>
      <c r="D140" s="7"/>
      <c r="E140" s="5">
        <v>46</v>
      </c>
      <c r="F140" s="7" t="s">
        <v>93</v>
      </c>
      <c r="G140" s="17">
        <v>45</v>
      </c>
      <c r="H140" s="17">
        <v>2070</v>
      </c>
      <c r="I140" s="18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customFormat="1" x14ac:dyDescent="0.25">
      <c r="A141" s="5">
        <v>132</v>
      </c>
      <c r="B141" s="6"/>
      <c r="C141" s="6" t="s">
        <v>150</v>
      </c>
      <c r="D141" s="7"/>
      <c r="E141" s="5">
        <v>75</v>
      </c>
      <c r="F141" s="7" t="s">
        <v>85</v>
      </c>
      <c r="G141" s="17">
        <v>150</v>
      </c>
      <c r="H141" s="17">
        <v>11250</v>
      </c>
      <c r="I141" s="1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customFormat="1" x14ac:dyDescent="0.25">
      <c r="A142" s="5">
        <v>133</v>
      </c>
      <c r="B142" s="6"/>
      <c r="C142" s="6" t="s">
        <v>151</v>
      </c>
      <c r="D142" s="7"/>
      <c r="E142" s="5">
        <v>75</v>
      </c>
      <c r="F142" s="7" t="s">
        <v>85</v>
      </c>
      <c r="G142" s="17">
        <v>120</v>
      </c>
      <c r="H142" s="17">
        <v>9000</v>
      </c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customFormat="1" x14ac:dyDescent="0.25">
      <c r="A143" s="5">
        <v>134</v>
      </c>
      <c r="B143" s="6"/>
      <c r="C143" s="6" t="s">
        <v>152</v>
      </c>
      <c r="D143" s="7"/>
      <c r="E143" s="5">
        <v>150</v>
      </c>
      <c r="F143" s="7" t="s">
        <v>153</v>
      </c>
      <c r="G143" s="17">
        <v>35</v>
      </c>
      <c r="H143" s="17">
        <v>5250</v>
      </c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customFormat="1" x14ac:dyDescent="0.25">
      <c r="A144" s="5">
        <v>135</v>
      </c>
      <c r="B144" s="6"/>
      <c r="C144" s="6" t="s">
        <v>154</v>
      </c>
      <c r="D144" s="7"/>
      <c r="E144" s="5">
        <v>195</v>
      </c>
      <c r="F144" s="7" t="s">
        <v>155</v>
      </c>
      <c r="G144" s="17">
        <v>400</v>
      </c>
      <c r="H144" s="17">
        <v>78000</v>
      </c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customFormat="1" x14ac:dyDescent="0.25">
      <c r="A145" s="5">
        <v>136</v>
      </c>
      <c r="B145" s="6"/>
      <c r="C145" s="6" t="s">
        <v>156</v>
      </c>
      <c r="D145" s="7"/>
      <c r="E145" s="5">
        <v>4</v>
      </c>
      <c r="F145" s="7" t="s">
        <v>157</v>
      </c>
      <c r="G145" s="17">
        <v>500</v>
      </c>
      <c r="H145" s="17">
        <v>2000</v>
      </c>
      <c r="I145" s="1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customFormat="1" x14ac:dyDescent="0.25">
      <c r="A146" s="5">
        <v>137</v>
      </c>
      <c r="B146" s="6"/>
      <c r="C146" s="6" t="s">
        <v>158</v>
      </c>
      <c r="D146" s="7"/>
      <c r="E146" s="5">
        <v>4</v>
      </c>
      <c r="F146" s="7" t="s">
        <v>157</v>
      </c>
      <c r="G146" s="17">
        <v>550</v>
      </c>
      <c r="H146" s="17">
        <v>2200</v>
      </c>
      <c r="I146" s="1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customFormat="1" x14ac:dyDescent="0.25">
      <c r="A147" s="5">
        <v>138</v>
      </c>
      <c r="B147" s="6"/>
      <c r="C147" s="6" t="s">
        <v>159</v>
      </c>
      <c r="D147" s="7"/>
      <c r="E147" s="5">
        <v>4</v>
      </c>
      <c r="F147" s="7" t="s">
        <v>157</v>
      </c>
      <c r="G147" s="17">
        <v>550</v>
      </c>
      <c r="H147" s="17">
        <v>2200</v>
      </c>
      <c r="I147" s="18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customFormat="1" x14ac:dyDescent="0.25">
      <c r="A148" s="5">
        <v>139</v>
      </c>
      <c r="B148" s="6"/>
      <c r="C148" s="6" t="s">
        <v>160</v>
      </c>
      <c r="D148" s="7"/>
      <c r="E148" s="5">
        <v>4</v>
      </c>
      <c r="F148" s="7" t="s">
        <v>157</v>
      </c>
      <c r="G148" s="17">
        <v>550</v>
      </c>
      <c r="H148" s="17">
        <v>2200</v>
      </c>
      <c r="I148" s="18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customFormat="1" x14ac:dyDescent="0.25">
      <c r="A149" s="5">
        <v>140</v>
      </c>
      <c r="B149" s="6"/>
      <c r="C149" s="6" t="s">
        <v>161</v>
      </c>
      <c r="D149" s="7"/>
      <c r="E149" s="5">
        <v>1</v>
      </c>
      <c r="F149" s="7" t="s">
        <v>83</v>
      </c>
      <c r="G149" s="17">
        <v>10540</v>
      </c>
      <c r="H149" s="17">
        <v>10540</v>
      </c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customFormat="1" x14ac:dyDescent="0.25">
      <c r="A150" s="5">
        <v>141</v>
      </c>
      <c r="B150" s="6"/>
      <c r="C150" s="6" t="s">
        <v>162</v>
      </c>
      <c r="D150" s="7"/>
      <c r="E150" s="5">
        <v>1</v>
      </c>
      <c r="F150" s="7" t="s">
        <v>83</v>
      </c>
      <c r="G150" s="17">
        <v>42000</v>
      </c>
      <c r="H150" s="17">
        <v>42000</v>
      </c>
      <c r="I150" s="1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customFormat="1" ht="25.5" x14ac:dyDescent="0.25">
      <c r="A151" s="8">
        <v>142</v>
      </c>
      <c r="B151" s="13" t="s">
        <v>102</v>
      </c>
      <c r="C151" s="13" t="s">
        <v>163</v>
      </c>
      <c r="D151" s="14" t="s">
        <v>35</v>
      </c>
      <c r="E151" s="14"/>
      <c r="F151" s="14"/>
      <c r="G151" s="13"/>
      <c r="H151" s="15">
        <v>254000</v>
      </c>
      <c r="I151" s="13" t="s">
        <v>68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6">
        <v>1</v>
      </c>
      <c r="T151" s="16"/>
      <c r="U151" s="16"/>
    </row>
    <row r="152" spans="1:21" customFormat="1" x14ac:dyDescent="0.25">
      <c r="A152" s="5">
        <v>143</v>
      </c>
      <c r="B152" s="6"/>
      <c r="C152" s="6" t="s">
        <v>130</v>
      </c>
      <c r="D152" s="7"/>
      <c r="E152" s="5">
        <v>10</v>
      </c>
      <c r="F152" s="7" t="s">
        <v>101</v>
      </c>
      <c r="G152" s="17">
        <v>50</v>
      </c>
      <c r="H152" s="17">
        <v>500</v>
      </c>
      <c r="I152" s="1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customFormat="1" x14ac:dyDescent="0.25">
      <c r="A153" s="5">
        <v>144</v>
      </c>
      <c r="B153" s="6"/>
      <c r="C153" s="6" t="s">
        <v>164</v>
      </c>
      <c r="D153" s="7"/>
      <c r="E153" s="5">
        <v>10</v>
      </c>
      <c r="F153" s="7" t="s">
        <v>153</v>
      </c>
      <c r="G153" s="17">
        <v>45</v>
      </c>
      <c r="H153" s="17">
        <v>450</v>
      </c>
      <c r="I153" s="1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customFormat="1" x14ac:dyDescent="0.25">
      <c r="A154" s="5">
        <v>145</v>
      </c>
      <c r="B154" s="6"/>
      <c r="C154" s="6" t="s">
        <v>131</v>
      </c>
      <c r="D154" s="7"/>
      <c r="E154" s="5">
        <v>15</v>
      </c>
      <c r="F154" s="7" t="s">
        <v>153</v>
      </c>
      <c r="G154" s="17">
        <v>85</v>
      </c>
      <c r="H154" s="17">
        <v>1275</v>
      </c>
      <c r="I154" s="18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customFormat="1" x14ac:dyDescent="0.25">
      <c r="A155" s="5">
        <v>146</v>
      </c>
      <c r="B155" s="6"/>
      <c r="C155" s="6" t="s">
        <v>132</v>
      </c>
      <c r="D155" s="7"/>
      <c r="E155" s="5">
        <v>5</v>
      </c>
      <c r="F155" s="7" t="s">
        <v>91</v>
      </c>
      <c r="G155" s="17">
        <v>240</v>
      </c>
      <c r="H155" s="17">
        <v>1200</v>
      </c>
      <c r="I155" s="1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customFormat="1" x14ac:dyDescent="0.25">
      <c r="A156" s="5">
        <v>147</v>
      </c>
      <c r="B156" s="6"/>
      <c r="C156" s="6" t="s">
        <v>165</v>
      </c>
      <c r="D156" s="7"/>
      <c r="E156" s="5">
        <v>10</v>
      </c>
      <c r="F156" s="7" t="s">
        <v>93</v>
      </c>
      <c r="G156" s="17">
        <v>300</v>
      </c>
      <c r="H156" s="17">
        <v>3000</v>
      </c>
      <c r="I156" s="18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customFormat="1" x14ac:dyDescent="0.25">
      <c r="A157" s="5">
        <v>148</v>
      </c>
      <c r="B157" s="6"/>
      <c r="C157" s="6" t="s">
        <v>133</v>
      </c>
      <c r="D157" s="7"/>
      <c r="E157" s="5">
        <v>5</v>
      </c>
      <c r="F157" s="7" t="s">
        <v>93</v>
      </c>
      <c r="G157" s="17">
        <v>55</v>
      </c>
      <c r="H157" s="17">
        <v>275</v>
      </c>
      <c r="I157" s="1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customFormat="1" x14ac:dyDescent="0.25">
      <c r="A158" s="5">
        <v>149</v>
      </c>
      <c r="B158" s="6"/>
      <c r="C158" s="6" t="s">
        <v>134</v>
      </c>
      <c r="D158" s="7"/>
      <c r="E158" s="5">
        <v>5</v>
      </c>
      <c r="F158" s="7" t="s">
        <v>93</v>
      </c>
      <c r="G158" s="17">
        <v>55</v>
      </c>
      <c r="H158" s="17">
        <v>275</v>
      </c>
      <c r="I158" s="1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customFormat="1" x14ac:dyDescent="0.25">
      <c r="A159" s="5">
        <v>150</v>
      </c>
      <c r="B159" s="6"/>
      <c r="C159" s="6" t="s">
        <v>135</v>
      </c>
      <c r="D159" s="7"/>
      <c r="E159" s="5">
        <v>5</v>
      </c>
      <c r="F159" s="7" t="s">
        <v>101</v>
      </c>
      <c r="G159" s="17">
        <v>85</v>
      </c>
      <c r="H159" s="17">
        <v>425</v>
      </c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customFormat="1" x14ac:dyDescent="0.25">
      <c r="A160" s="5">
        <v>151</v>
      </c>
      <c r="B160" s="6"/>
      <c r="C160" s="6" t="s">
        <v>136</v>
      </c>
      <c r="D160" s="7"/>
      <c r="E160" s="5">
        <v>5</v>
      </c>
      <c r="F160" s="7" t="s">
        <v>108</v>
      </c>
      <c r="G160" s="17">
        <v>150</v>
      </c>
      <c r="H160" s="17">
        <v>750</v>
      </c>
      <c r="I160" s="1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customFormat="1" x14ac:dyDescent="0.25">
      <c r="A161" s="5">
        <v>152</v>
      </c>
      <c r="B161" s="6"/>
      <c r="C161" s="6" t="s">
        <v>137</v>
      </c>
      <c r="D161" s="7"/>
      <c r="E161" s="5">
        <v>33</v>
      </c>
      <c r="F161" s="7" t="s">
        <v>93</v>
      </c>
      <c r="G161" s="17">
        <v>15</v>
      </c>
      <c r="H161" s="17">
        <v>495</v>
      </c>
      <c r="I161" s="18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customFormat="1" x14ac:dyDescent="0.25">
      <c r="A162" s="5">
        <v>153</v>
      </c>
      <c r="B162" s="6"/>
      <c r="C162" s="6" t="s">
        <v>138</v>
      </c>
      <c r="D162" s="7"/>
      <c r="E162" s="5">
        <v>15</v>
      </c>
      <c r="F162" s="7" t="s">
        <v>108</v>
      </c>
      <c r="G162" s="17">
        <v>100</v>
      </c>
      <c r="H162" s="17">
        <v>1500</v>
      </c>
      <c r="I162" s="1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customFormat="1" x14ac:dyDescent="0.25">
      <c r="A163" s="5">
        <v>154</v>
      </c>
      <c r="B163" s="6"/>
      <c r="C163" s="6" t="s">
        <v>96</v>
      </c>
      <c r="D163" s="7"/>
      <c r="E163" s="5">
        <v>44</v>
      </c>
      <c r="F163" s="7" t="s">
        <v>93</v>
      </c>
      <c r="G163" s="17">
        <v>55</v>
      </c>
      <c r="H163" s="17">
        <v>2420</v>
      </c>
      <c r="I163" s="18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customFormat="1" x14ac:dyDescent="0.25">
      <c r="A164" s="5">
        <v>155</v>
      </c>
      <c r="B164" s="6"/>
      <c r="C164" s="6" t="s">
        <v>139</v>
      </c>
      <c r="D164" s="7"/>
      <c r="E164" s="5">
        <v>2</v>
      </c>
      <c r="F164" s="7" t="s">
        <v>93</v>
      </c>
      <c r="G164" s="17">
        <v>3500</v>
      </c>
      <c r="H164" s="17">
        <v>7000</v>
      </c>
      <c r="I164" s="18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customFormat="1" x14ac:dyDescent="0.25">
      <c r="A165" s="5">
        <v>156</v>
      </c>
      <c r="B165" s="6"/>
      <c r="C165" s="6" t="s">
        <v>140</v>
      </c>
      <c r="D165" s="7"/>
      <c r="E165" s="5">
        <v>2</v>
      </c>
      <c r="F165" s="7" t="s">
        <v>93</v>
      </c>
      <c r="G165" s="17">
        <v>1200</v>
      </c>
      <c r="H165" s="17">
        <v>2400</v>
      </c>
      <c r="I165" s="1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customFormat="1" x14ac:dyDescent="0.25">
      <c r="A166" s="5">
        <v>157</v>
      </c>
      <c r="B166" s="6"/>
      <c r="C166" s="6" t="s">
        <v>141</v>
      </c>
      <c r="D166" s="7"/>
      <c r="E166" s="5">
        <v>6</v>
      </c>
      <c r="F166" s="7" t="s">
        <v>93</v>
      </c>
      <c r="G166" s="17">
        <v>100</v>
      </c>
      <c r="H166" s="17">
        <v>600</v>
      </c>
      <c r="I166" s="18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customFormat="1" x14ac:dyDescent="0.25">
      <c r="A167" s="5">
        <v>158</v>
      </c>
      <c r="B167" s="6"/>
      <c r="C167" s="6" t="s">
        <v>166</v>
      </c>
      <c r="D167" s="7"/>
      <c r="E167" s="5">
        <v>6</v>
      </c>
      <c r="F167" s="7" t="s">
        <v>93</v>
      </c>
      <c r="G167" s="17">
        <v>145</v>
      </c>
      <c r="H167" s="17">
        <v>870</v>
      </c>
      <c r="I167" s="18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customFormat="1" x14ac:dyDescent="0.25">
      <c r="A168" s="5">
        <v>159</v>
      </c>
      <c r="B168" s="6"/>
      <c r="C168" s="6" t="s">
        <v>142</v>
      </c>
      <c r="D168" s="7"/>
      <c r="E168" s="5">
        <v>15</v>
      </c>
      <c r="F168" s="7" t="s">
        <v>93</v>
      </c>
      <c r="G168" s="17">
        <v>26</v>
      </c>
      <c r="H168" s="17">
        <v>390</v>
      </c>
      <c r="I168" s="1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customFormat="1" x14ac:dyDescent="0.25">
      <c r="A169" s="5">
        <v>160</v>
      </c>
      <c r="B169" s="6"/>
      <c r="C169" s="6" t="s">
        <v>143</v>
      </c>
      <c r="D169" s="7"/>
      <c r="E169" s="5">
        <v>40</v>
      </c>
      <c r="F169" s="7" t="s">
        <v>101</v>
      </c>
      <c r="G169" s="17">
        <v>70</v>
      </c>
      <c r="H169" s="17">
        <v>2800</v>
      </c>
      <c r="I169" s="1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customFormat="1" x14ac:dyDescent="0.25">
      <c r="A170" s="5">
        <v>161</v>
      </c>
      <c r="B170" s="6"/>
      <c r="C170" s="6" t="s">
        <v>144</v>
      </c>
      <c r="D170" s="7"/>
      <c r="E170" s="5">
        <v>80</v>
      </c>
      <c r="F170" s="7" t="s">
        <v>93</v>
      </c>
      <c r="G170" s="17">
        <v>65</v>
      </c>
      <c r="H170" s="17">
        <v>5200</v>
      </c>
      <c r="I170" s="1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customFormat="1" x14ac:dyDescent="0.25">
      <c r="A171" s="5">
        <v>162</v>
      </c>
      <c r="B171" s="6"/>
      <c r="C171" s="6" t="s">
        <v>145</v>
      </c>
      <c r="D171" s="7"/>
      <c r="E171" s="5">
        <v>80</v>
      </c>
      <c r="F171" s="7" t="s">
        <v>93</v>
      </c>
      <c r="G171" s="17">
        <v>250</v>
      </c>
      <c r="H171" s="17">
        <v>20000</v>
      </c>
      <c r="I171" s="1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customFormat="1" x14ac:dyDescent="0.25">
      <c r="A172" s="5">
        <v>163</v>
      </c>
      <c r="B172" s="6"/>
      <c r="C172" s="6" t="s">
        <v>146</v>
      </c>
      <c r="D172" s="7"/>
      <c r="E172" s="5">
        <v>80</v>
      </c>
      <c r="F172" s="7" t="s">
        <v>93</v>
      </c>
      <c r="G172" s="17">
        <v>450</v>
      </c>
      <c r="H172" s="17">
        <v>36000</v>
      </c>
      <c r="I172" s="18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customFormat="1" x14ac:dyDescent="0.25">
      <c r="A173" s="5">
        <v>164</v>
      </c>
      <c r="B173" s="6"/>
      <c r="C173" s="6" t="s">
        <v>167</v>
      </c>
      <c r="D173" s="7"/>
      <c r="E173" s="5">
        <v>10</v>
      </c>
      <c r="F173" s="7" t="s">
        <v>85</v>
      </c>
      <c r="G173" s="17">
        <v>150</v>
      </c>
      <c r="H173" s="17">
        <v>1500</v>
      </c>
      <c r="I173" s="1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customFormat="1" x14ac:dyDescent="0.25">
      <c r="A174" s="5">
        <v>165</v>
      </c>
      <c r="B174" s="6"/>
      <c r="C174" s="6" t="s">
        <v>147</v>
      </c>
      <c r="D174" s="7"/>
      <c r="E174" s="5">
        <v>80</v>
      </c>
      <c r="F174" s="7" t="s">
        <v>93</v>
      </c>
      <c r="G174" s="17">
        <v>500</v>
      </c>
      <c r="H174" s="17">
        <v>40000</v>
      </c>
      <c r="I174" s="18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customFormat="1" x14ac:dyDescent="0.25">
      <c r="A175" s="5">
        <v>166</v>
      </c>
      <c r="B175" s="6"/>
      <c r="C175" s="6" t="s">
        <v>148</v>
      </c>
      <c r="D175" s="7"/>
      <c r="E175" s="5">
        <v>80</v>
      </c>
      <c r="F175" s="7" t="s">
        <v>93</v>
      </c>
      <c r="G175" s="17">
        <v>140</v>
      </c>
      <c r="H175" s="17">
        <v>11200</v>
      </c>
      <c r="I175" s="18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customFormat="1" x14ac:dyDescent="0.25">
      <c r="A176" s="5">
        <v>167</v>
      </c>
      <c r="B176" s="6"/>
      <c r="C176" s="6" t="s">
        <v>149</v>
      </c>
      <c r="D176" s="7"/>
      <c r="E176" s="5">
        <v>80</v>
      </c>
      <c r="F176" s="7" t="s">
        <v>93</v>
      </c>
      <c r="G176" s="17">
        <v>45</v>
      </c>
      <c r="H176" s="17">
        <v>3600</v>
      </c>
      <c r="I176" s="18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customFormat="1" x14ac:dyDescent="0.25">
      <c r="A177" s="5">
        <v>168</v>
      </c>
      <c r="B177" s="6"/>
      <c r="C177" s="6" t="s">
        <v>168</v>
      </c>
      <c r="D177" s="7"/>
      <c r="E177" s="5">
        <v>10</v>
      </c>
      <c r="F177" s="7" t="s">
        <v>85</v>
      </c>
      <c r="G177" s="17">
        <v>120</v>
      </c>
      <c r="H177" s="17">
        <v>1200</v>
      </c>
      <c r="I177" s="18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customFormat="1" x14ac:dyDescent="0.25">
      <c r="A178" s="5">
        <v>169</v>
      </c>
      <c r="B178" s="6"/>
      <c r="C178" s="6" t="s">
        <v>169</v>
      </c>
      <c r="D178" s="7"/>
      <c r="E178" s="5">
        <v>10</v>
      </c>
      <c r="F178" s="7" t="s">
        <v>85</v>
      </c>
      <c r="G178" s="17">
        <v>180</v>
      </c>
      <c r="H178" s="17">
        <v>1800</v>
      </c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customFormat="1" x14ac:dyDescent="0.25">
      <c r="A179" s="5">
        <v>170</v>
      </c>
      <c r="B179" s="6"/>
      <c r="C179" s="6" t="s">
        <v>170</v>
      </c>
      <c r="D179" s="7"/>
      <c r="E179" s="5">
        <v>10</v>
      </c>
      <c r="F179" s="7" t="s">
        <v>85</v>
      </c>
      <c r="G179" s="17">
        <v>120</v>
      </c>
      <c r="H179" s="17">
        <v>1200</v>
      </c>
      <c r="I179" s="1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customFormat="1" x14ac:dyDescent="0.25">
      <c r="A180" s="5">
        <v>171</v>
      </c>
      <c r="B180" s="6"/>
      <c r="C180" s="6" t="s">
        <v>171</v>
      </c>
      <c r="D180" s="7"/>
      <c r="E180" s="5">
        <v>10</v>
      </c>
      <c r="F180" s="7" t="s">
        <v>85</v>
      </c>
      <c r="G180" s="17">
        <v>180</v>
      </c>
      <c r="H180" s="17">
        <v>1800</v>
      </c>
      <c r="I180" s="18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customFormat="1" x14ac:dyDescent="0.25">
      <c r="A181" s="5">
        <v>172</v>
      </c>
      <c r="B181" s="6"/>
      <c r="C181" s="6" t="s">
        <v>172</v>
      </c>
      <c r="D181" s="7"/>
      <c r="E181" s="5">
        <v>45</v>
      </c>
      <c r="F181" s="7" t="s">
        <v>153</v>
      </c>
      <c r="G181" s="17">
        <v>35</v>
      </c>
      <c r="H181" s="17">
        <v>1575</v>
      </c>
      <c r="I181" s="18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customFormat="1" x14ac:dyDescent="0.25">
      <c r="A182" s="5">
        <v>173</v>
      </c>
      <c r="B182" s="6"/>
      <c r="C182" s="6" t="s">
        <v>154</v>
      </c>
      <c r="D182" s="7"/>
      <c r="E182" s="5">
        <v>135</v>
      </c>
      <c r="F182" s="7" t="s">
        <v>155</v>
      </c>
      <c r="G182" s="17">
        <v>400</v>
      </c>
      <c r="H182" s="17">
        <v>54000</v>
      </c>
      <c r="I182" s="18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customFormat="1" x14ac:dyDescent="0.25">
      <c r="A183" s="5">
        <v>174</v>
      </c>
      <c r="B183" s="6"/>
      <c r="C183" s="6" t="s">
        <v>162</v>
      </c>
      <c r="D183" s="7"/>
      <c r="E183" s="5">
        <v>1</v>
      </c>
      <c r="F183" s="7" t="s">
        <v>83</v>
      </c>
      <c r="G183" s="17">
        <v>42000</v>
      </c>
      <c r="H183" s="17">
        <v>42000</v>
      </c>
      <c r="I183" s="18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customFormat="1" x14ac:dyDescent="0.25">
      <c r="A184" s="5">
        <v>175</v>
      </c>
      <c r="B184" s="6"/>
      <c r="C184" s="6" t="s">
        <v>156</v>
      </c>
      <c r="D184" s="7"/>
      <c r="E184" s="5">
        <v>2</v>
      </c>
      <c r="F184" s="7" t="s">
        <v>157</v>
      </c>
      <c r="G184" s="17">
        <v>500</v>
      </c>
      <c r="H184" s="17">
        <v>1000</v>
      </c>
      <c r="I184" s="18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customFormat="1" x14ac:dyDescent="0.25">
      <c r="A185" s="5">
        <v>176</v>
      </c>
      <c r="B185" s="6"/>
      <c r="C185" s="6" t="s">
        <v>158</v>
      </c>
      <c r="D185" s="7"/>
      <c r="E185" s="5">
        <v>2</v>
      </c>
      <c r="F185" s="7" t="s">
        <v>157</v>
      </c>
      <c r="G185" s="17">
        <v>550</v>
      </c>
      <c r="H185" s="17">
        <v>1100</v>
      </c>
      <c r="I185" s="18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customFormat="1" x14ac:dyDescent="0.25">
      <c r="A186" s="5">
        <v>177</v>
      </c>
      <c r="B186" s="6"/>
      <c r="C186" s="6" t="s">
        <v>159</v>
      </c>
      <c r="D186" s="7"/>
      <c r="E186" s="5">
        <v>2</v>
      </c>
      <c r="F186" s="7" t="s">
        <v>157</v>
      </c>
      <c r="G186" s="17">
        <v>550</v>
      </c>
      <c r="H186" s="17">
        <v>1100</v>
      </c>
      <c r="I186" s="18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customFormat="1" x14ac:dyDescent="0.25">
      <c r="A187" s="5">
        <v>178</v>
      </c>
      <c r="B187" s="6"/>
      <c r="C187" s="6" t="s">
        <v>160</v>
      </c>
      <c r="D187" s="7"/>
      <c r="E187" s="5">
        <v>2</v>
      </c>
      <c r="F187" s="7" t="s">
        <v>157</v>
      </c>
      <c r="G187" s="17">
        <v>550</v>
      </c>
      <c r="H187" s="17">
        <v>1100</v>
      </c>
      <c r="I187" s="18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customFormat="1" x14ac:dyDescent="0.25">
      <c r="A188" s="5">
        <v>179</v>
      </c>
      <c r="B188" s="6"/>
      <c r="C188" s="6" t="s">
        <v>173</v>
      </c>
      <c r="D188" s="7"/>
      <c r="E188" s="5">
        <v>2</v>
      </c>
      <c r="F188" s="7" t="s">
        <v>93</v>
      </c>
      <c r="G188" s="17">
        <v>1000</v>
      </c>
      <c r="H188" s="17">
        <v>2000</v>
      </c>
      <c r="I188" s="1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customFormat="1" x14ac:dyDescent="0.25">
      <c r="A189" s="8">
        <v>180</v>
      </c>
      <c r="B189" s="13" t="s">
        <v>102</v>
      </c>
      <c r="C189" s="13" t="s">
        <v>174</v>
      </c>
      <c r="D189" s="14" t="s">
        <v>35</v>
      </c>
      <c r="E189" s="14"/>
      <c r="F189" s="14"/>
      <c r="G189" s="13"/>
      <c r="H189" s="15">
        <v>254000</v>
      </c>
      <c r="I189" s="13" t="s">
        <v>68</v>
      </c>
      <c r="J189" s="16"/>
      <c r="K189" s="16"/>
      <c r="L189" s="16">
        <v>1</v>
      </c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customFormat="1" x14ac:dyDescent="0.25">
      <c r="A190" s="5">
        <v>181</v>
      </c>
      <c r="B190" s="6"/>
      <c r="C190" s="6" t="s">
        <v>130</v>
      </c>
      <c r="D190" s="7"/>
      <c r="E190" s="5">
        <v>10</v>
      </c>
      <c r="F190" s="7" t="s">
        <v>101</v>
      </c>
      <c r="G190" s="17">
        <v>50</v>
      </c>
      <c r="H190" s="17">
        <v>500</v>
      </c>
      <c r="I190" s="18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customFormat="1" x14ac:dyDescent="0.25">
      <c r="A191" s="5">
        <v>182</v>
      </c>
      <c r="B191" s="6"/>
      <c r="C191" s="6" t="s">
        <v>164</v>
      </c>
      <c r="D191" s="7"/>
      <c r="E191" s="5">
        <v>10</v>
      </c>
      <c r="F191" s="7" t="s">
        <v>93</v>
      </c>
      <c r="G191" s="17">
        <v>45</v>
      </c>
      <c r="H191" s="17">
        <v>450</v>
      </c>
      <c r="I191" s="18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customFormat="1" x14ac:dyDescent="0.25">
      <c r="A192" s="5">
        <v>183</v>
      </c>
      <c r="B192" s="6"/>
      <c r="C192" s="6" t="s">
        <v>131</v>
      </c>
      <c r="D192" s="7"/>
      <c r="E192" s="5">
        <v>15</v>
      </c>
      <c r="F192" s="7" t="s">
        <v>93</v>
      </c>
      <c r="G192" s="17">
        <v>85</v>
      </c>
      <c r="H192" s="17">
        <v>1275</v>
      </c>
      <c r="I192" s="18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customFormat="1" x14ac:dyDescent="0.25">
      <c r="A193" s="5">
        <v>184</v>
      </c>
      <c r="B193" s="6"/>
      <c r="C193" s="6" t="s">
        <v>132</v>
      </c>
      <c r="D193" s="7"/>
      <c r="E193" s="5">
        <v>5</v>
      </c>
      <c r="F193" s="7" t="s">
        <v>91</v>
      </c>
      <c r="G193" s="17">
        <v>240</v>
      </c>
      <c r="H193" s="17">
        <v>1200</v>
      </c>
      <c r="I193" s="18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customFormat="1" x14ac:dyDescent="0.25">
      <c r="A194" s="5">
        <v>185</v>
      </c>
      <c r="B194" s="6"/>
      <c r="C194" s="6" t="s">
        <v>165</v>
      </c>
      <c r="D194" s="7"/>
      <c r="E194" s="5">
        <v>10</v>
      </c>
      <c r="F194" s="7" t="s">
        <v>93</v>
      </c>
      <c r="G194" s="17">
        <v>300</v>
      </c>
      <c r="H194" s="17">
        <v>3000</v>
      </c>
      <c r="I194" s="18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customFormat="1" x14ac:dyDescent="0.25">
      <c r="A195" s="5">
        <v>186</v>
      </c>
      <c r="B195" s="6"/>
      <c r="C195" s="6" t="s">
        <v>133</v>
      </c>
      <c r="D195" s="7"/>
      <c r="E195" s="5">
        <v>5</v>
      </c>
      <c r="F195" s="7" t="s">
        <v>93</v>
      </c>
      <c r="G195" s="17">
        <v>55</v>
      </c>
      <c r="H195" s="17">
        <v>275</v>
      </c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customFormat="1" x14ac:dyDescent="0.25">
      <c r="A196" s="5">
        <v>187</v>
      </c>
      <c r="B196" s="6"/>
      <c r="C196" s="6" t="s">
        <v>134</v>
      </c>
      <c r="D196" s="7"/>
      <c r="E196" s="5">
        <v>5</v>
      </c>
      <c r="F196" s="7" t="s">
        <v>93</v>
      </c>
      <c r="G196" s="17">
        <v>55</v>
      </c>
      <c r="H196" s="17">
        <v>275</v>
      </c>
      <c r="I196" s="18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customFormat="1" x14ac:dyDescent="0.25">
      <c r="A197" s="5">
        <v>188</v>
      </c>
      <c r="B197" s="6"/>
      <c r="C197" s="6" t="s">
        <v>135</v>
      </c>
      <c r="D197" s="7"/>
      <c r="E197" s="5">
        <v>5</v>
      </c>
      <c r="F197" s="7" t="s">
        <v>101</v>
      </c>
      <c r="G197" s="17">
        <v>85</v>
      </c>
      <c r="H197" s="17">
        <v>425</v>
      </c>
      <c r="I197" s="1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customFormat="1" x14ac:dyDescent="0.25">
      <c r="A198" s="5">
        <v>189</v>
      </c>
      <c r="B198" s="6"/>
      <c r="C198" s="6" t="s">
        <v>136</v>
      </c>
      <c r="D198" s="7"/>
      <c r="E198" s="5">
        <v>5</v>
      </c>
      <c r="F198" s="7" t="s">
        <v>108</v>
      </c>
      <c r="G198" s="17">
        <v>150</v>
      </c>
      <c r="H198" s="17">
        <v>750</v>
      </c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customFormat="1" x14ac:dyDescent="0.25">
      <c r="A199" s="5">
        <v>190</v>
      </c>
      <c r="B199" s="6"/>
      <c r="C199" s="6" t="s">
        <v>137</v>
      </c>
      <c r="D199" s="7"/>
      <c r="E199" s="5">
        <v>33</v>
      </c>
      <c r="F199" s="7" t="s">
        <v>93</v>
      </c>
      <c r="G199" s="17">
        <v>15</v>
      </c>
      <c r="H199" s="17">
        <v>495</v>
      </c>
      <c r="I199" s="18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customFormat="1" x14ac:dyDescent="0.25">
      <c r="A200" s="5">
        <v>191</v>
      </c>
      <c r="B200" s="6"/>
      <c r="C200" s="6" t="s">
        <v>138</v>
      </c>
      <c r="D200" s="7"/>
      <c r="E200" s="5">
        <v>15</v>
      </c>
      <c r="F200" s="7" t="s">
        <v>108</v>
      </c>
      <c r="G200" s="17">
        <v>100</v>
      </c>
      <c r="H200" s="17">
        <v>1500</v>
      </c>
      <c r="I200" s="18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customFormat="1" x14ac:dyDescent="0.25">
      <c r="A201" s="5">
        <v>192</v>
      </c>
      <c r="B201" s="6"/>
      <c r="C201" s="6" t="s">
        <v>96</v>
      </c>
      <c r="D201" s="7"/>
      <c r="E201" s="5">
        <v>44</v>
      </c>
      <c r="F201" s="7" t="s">
        <v>93</v>
      </c>
      <c r="G201" s="17">
        <v>55</v>
      </c>
      <c r="H201" s="17">
        <v>2420</v>
      </c>
      <c r="I201" s="18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customFormat="1" x14ac:dyDescent="0.25">
      <c r="A202" s="5">
        <v>193</v>
      </c>
      <c r="B202" s="6"/>
      <c r="C202" s="6" t="s">
        <v>139</v>
      </c>
      <c r="D202" s="7"/>
      <c r="E202" s="5">
        <v>2</v>
      </c>
      <c r="F202" s="7" t="s">
        <v>93</v>
      </c>
      <c r="G202" s="17">
        <v>3500</v>
      </c>
      <c r="H202" s="17">
        <v>7000</v>
      </c>
      <c r="I202" s="18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customFormat="1" x14ac:dyDescent="0.25">
      <c r="A203" s="5">
        <v>194</v>
      </c>
      <c r="B203" s="6"/>
      <c r="C203" s="6" t="s">
        <v>140</v>
      </c>
      <c r="D203" s="7"/>
      <c r="E203" s="5">
        <v>2</v>
      </c>
      <c r="F203" s="7" t="s">
        <v>93</v>
      </c>
      <c r="G203" s="17">
        <v>1200</v>
      </c>
      <c r="H203" s="17">
        <v>2400</v>
      </c>
      <c r="I203" s="18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customFormat="1" x14ac:dyDescent="0.25">
      <c r="A204" s="5">
        <v>195</v>
      </c>
      <c r="B204" s="6"/>
      <c r="C204" s="6" t="s">
        <v>141</v>
      </c>
      <c r="D204" s="7"/>
      <c r="E204" s="5">
        <v>6</v>
      </c>
      <c r="F204" s="7" t="s">
        <v>93</v>
      </c>
      <c r="G204" s="17">
        <v>100</v>
      </c>
      <c r="H204" s="17">
        <v>600</v>
      </c>
      <c r="I204" s="18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customFormat="1" x14ac:dyDescent="0.25">
      <c r="A205" s="5">
        <v>196</v>
      </c>
      <c r="B205" s="6"/>
      <c r="C205" s="6" t="s">
        <v>166</v>
      </c>
      <c r="D205" s="7"/>
      <c r="E205" s="5">
        <v>6</v>
      </c>
      <c r="F205" s="7" t="s">
        <v>93</v>
      </c>
      <c r="G205" s="17">
        <v>145</v>
      </c>
      <c r="H205" s="17">
        <v>870</v>
      </c>
      <c r="I205" s="18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customFormat="1" x14ac:dyDescent="0.25">
      <c r="A206" s="5">
        <v>197</v>
      </c>
      <c r="B206" s="6"/>
      <c r="C206" s="6" t="s">
        <v>142</v>
      </c>
      <c r="D206" s="7"/>
      <c r="E206" s="5">
        <v>15</v>
      </c>
      <c r="F206" s="7" t="s">
        <v>93</v>
      </c>
      <c r="G206" s="17">
        <v>26</v>
      </c>
      <c r="H206" s="17">
        <v>390</v>
      </c>
      <c r="I206" s="18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customFormat="1" x14ac:dyDescent="0.25">
      <c r="A207" s="5">
        <v>198</v>
      </c>
      <c r="B207" s="6"/>
      <c r="C207" s="6" t="s">
        <v>143</v>
      </c>
      <c r="D207" s="7"/>
      <c r="E207" s="5">
        <v>40</v>
      </c>
      <c r="F207" s="7" t="s">
        <v>101</v>
      </c>
      <c r="G207" s="17">
        <v>70</v>
      </c>
      <c r="H207" s="17">
        <v>2800</v>
      </c>
      <c r="I207" s="18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customFormat="1" x14ac:dyDescent="0.25">
      <c r="A208" s="5">
        <v>199</v>
      </c>
      <c r="B208" s="6"/>
      <c r="C208" s="6" t="s">
        <v>144</v>
      </c>
      <c r="D208" s="7"/>
      <c r="E208" s="5">
        <v>80</v>
      </c>
      <c r="F208" s="7" t="s">
        <v>93</v>
      </c>
      <c r="G208" s="17">
        <v>65</v>
      </c>
      <c r="H208" s="17">
        <v>5200</v>
      </c>
      <c r="I208" s="1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customFormat="1" x14ac:dyDescent="0.25">
      <c r="A209" s="5">
        <v>200</v>
      </c>
      <c r="B209" s="6"/>
      <c r="C209" s="6" t="s">
        <v>145</v>
      </c>
      <c r="D209" s="7"/>
      <c r="E209" s="5">
        <v>80</v>
      </c>
      <c r="F209" s="7" t="s">
        <v>93</v>
      </c>
      <c r="G209" s="17">
        <v>250</v>
      </c>
      <c r="H209" s="17">
        <v>20000</v>
      </c>
      <c r="I209" s="18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customFormat="1" x14ac:dyDescent="0.25">
      <c r="A210" s="5">
        <v>201</v>
      </c>
      <c r="B210" s="6"/>
      <c r="C210" s="6" t="s">
        <v>146</v>
      </c>
      <c r="D210" s="7"/>
      <c r="E210" s="5">
        <v>80</v>
      </c>
      <c r="F210" s="7" t="s">
        <v>93</v>
      </c>
      <c r="G210" s="17">
        <v>450</v>
      </c>
      <c r="H210" s="17">
        <v>36000</v>
      </c>
      <c r="I210" s="18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customFormat="1" x14ac:dyDescent="0.25">
      <c r="A211" s="5">
        <v>202</v>
      </c>
      <c r="B211" s="6"/>
      <c r="C211" s="6" t="s">
        <v>147</v>
      </c>
      <c r="D211" s="7"/>
      <c r="E211" s="5">
        <v>80</v>
      </c>
      <c r="F211" s="7" t="s">
        <v>93</v>
      </c>
      <c r="G211" s="17">
        <v>500</v>
      </c>
      <c r="H211" s="17">
        <v>40000</v>
      </c>
      <c r="I211" s="18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customFormat="1" x14ac:dyDescent="0.25">
      <c r="A212" s="5">
        <v>203</v>
      </c>
      <c r="B212" s="6"/>
      <c r="C212" s="6" t="s">
        <v>148</v>
      </c>
      <c r="D212" s="7"/>
      <c r="E212" s="5">
        <v>80</v>
      </c>
      <c r="F212" s="7" t="s">
        <v>175</v>
      </c>
      <c r="G212" s="17">
        <v>140</v>
      </c>
      <c r="H212" s="17">
        <v>11200</v>
      </c>
      <c r="I212" s="18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customFormat="1" x14ac:dyDescent="0.25">
      <c r="A213" s="5">
        <v>204</v>
      </c>
      <c r="B213" s="6"/>
      <c r="C213" s="6" t="s">
        <v>149</v>
      </c>
      <c r="D213" s="7"/>
      <c r="E213" s="5">
        <v>80</v>
      </c>
      <c r="F213" s="7" t="s">
        <v>175</v>
      </c>
      <c r="G213" s="17">
        <v>45</v>
      </c>
      <c r="H213" s="17">
        <v>3600</v>
      </c>
      <c r="I213" s="18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customFormat="1" x14ac:dyDescent="0.25">
      <c r="A214" s="5">
        <v>205</v>
      </c>
      <c r="B214" s="6"/>
      <c r="C214" s="6" t="s">
        <v>167</v>
      </c>
      <c r="D214" s="7"/>
      <c r="E214" s="5">
        <v>10</v>
      </c>
      <c r="F214" s="7" t="s">
        <v>85</v>
      </c>
      <c r="G214" s="17">
        <v>150</v>
      </c>
      <c r="H214" s="17">
        <v>1500</v>
      </c>
      <c r="I214" s="18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customFormat="1" x14ac:dyDescent="0.25">
      <c r="A215" s="5">
        <v>206</v>
      </c>
      <c r="B215" s="6"/>
      <c r="C215" s="6" t="s">
        <v>168</v>
      </c>
      <c r="D215" s="7"/>
      <c r="E215" s="5">
        <v>10</v>
      </c>
      <c r="F215" s="7" t="s">
        <v>85</v>
      </c>
      <c r="G215" s="17">
        <v>120</v>
      </c>
      <c r="H215" s="17">
        <v>1200</v>
      </c>
      <c r="I215" s="18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customFormat="1" x14ac:dyDescent="0.25">
      <c r="A216" s="5">
        <v>207</v>
      </c>
      <c r="B216" s="6"/>
      <c r="C216" s="6" t="s">
        <v>169</v>
      </c>
      <c r="D216" s="7"/>
      <c r="E216" s="5">
        <v>10</v>
      </c>
      <c r="F216" s="7" t="s">
        <v>85</v>
      </c>
      <c r="G216" s="17">
        <v>180</v>
      </c>
      <c r="H216" s="17">
        <v>1800</v>
      </c>
      <c r="I216" s="18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customFormat="1" x14ac:dyDescent="0.25">
      <c r="A217" s="5">
        <v>208</v>
      </c>
      <c r="B217" s="6"/>
      <c r="C217" s="6" t="s">
        <v>170</v>
      </c>
      <c r="D217" s="7"/>
      <c r="E217" s="5">
        <v>10</v>
      </c>
      <c r="F217" s="7" t="s">
        <v>85</v>
      </c>
      <c r="G217" s="17">
        <v>120</v>
      </c>
      <c r="H217" s="17">
        <v>1200</v>
      </c>
      <c r="I217" s="18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customFormat="1" x14ac:dyDescent="0.25">
      <c r="A218" s="5">
        <v>209</v>
      </c>
      <c r="B218" s="6"/>
      <c r="C218" s="6" t="s">
        <v>171</v>
      </c>
      <c r="D218" s="7"/>
      <c r="E218" s="5">
        <v>10</v>
      </c>
      <c r="F218" s="7" t="s">
        <v>85</v>
      </c>
      <c r="G218" s="17">
        <v>180</v>
      </c>
      <c r="H218" s="17">
        <v>1800</v>
      </c>
      <c r="I218" s="18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customFormat="1" x14ac:dyDescent="0.25">
      <c r="A219" s="5">
        <v>210</v>
      </c>
      <c r="B219" s="6"/>
      <c r="C219" s="6" t="s">
        <v>172</v>
      </c>
      <c r="D219" s="7"/>
      <c r="E219" s="5">
        <v>45</v>
      </c>
      <c r="F219" s="7" t="s">
        <v>153</v>
      </c>
      <c r="G219" s="17">
        <v>35</v>
      </c>
      <c r="H219" s="17">
        <v>1575</v>
      </c>
      <c r="I219" s="18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customFormat="1" x14ac:dyDescent="0.25">
      <c r="A220" s="5">
        <v>211</v>
      </c>
      <c r="B220" s="6"/>
      <c r="C220" s="6" t="s">
        <v>154</v>
      </c>
      <c r="D220" s="7"/>
      <c r="E220" s="5">
        <v>135</v>
      </c>
      <c r="F220" s="7" t="s">
        <v>155</v>
      </c>
      <c r="G220" s="17">
        <v>400</v>
      </c>
      <c r="H220" s="17">
        <v>54000</v>
      </c>
      <c r="I220" s="18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customFormat="1" x14ac:dyDescent="0.25">
      <c r="A221" s="5">
        <v>212</v>
      </c>
      <c r="B221" s="6"/>
      <c r="C221" s="6" t="s">
        <v>162</v>
      </c>
      <c r="D221" s="7"/>
      <c r="E221" s="5">
        <v>1</v>
      </c>
      <c r="F221" s="7" t="s">
        <v>83</v>
      </c>
      <c r="G221" s="17">
        <v>42000</v>
      </c>
      <c r="H221" s="17">
        <v>42000</v>
      </c>
      <c r="I221" s="18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customFormat="1" x14ac:dyDescent="0.25">
      <c r="A222" s="5">
        <v>213</v>
      </c>
      <c r="B222" s="6"/>
      <c r="C222" s="6" t="s">
        <v>156</v>
      </c>
      <c r="D222" s="7"/>
      <c r="E222" s="5">
        <v>2</v>
      </c>
      <c r="F222" s="7" t="s">
        <v>157</v>
      </c>
      <c r="G222" s="17">
        <v>500</v>
      </c>
      <c r="H222" s="17">
        <v>1000</v>
      </c>
      <c r="I222" s="18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customFormat="1" x14ac:dyDescent="0.25">
      <c r="A223" s="5">
        <v>214</v>
      </c>
      <c r="B223" s="6"/>
      <c r="C223" s="6" t="s">
        <v>158</v>
      </c>
      <c r="D223" s="7"/>
      <c r="E223" s="5">
        <v>2</v>
      </c>
      <c r="F223" s="7" t="s">
        <v>157</v>
      </c>
      <c r="G223" s="17">
        <v>550</v>
      </c>
      <c r="H223" s="17">
        <v>1100</v>
      </c>
      <c r="I223" s="18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customFormat="1" x14ac:dyDescent="0.25">
      <c r="A224" s="5">
        <v>215</v>
      </c>
      <c r="B224" s="6"/>
      <c r="C224" s="6" t="s">
        <v>159</v>
      </c>
      <c r="D224" s="7"/>
      <c r="E224" s="5">
        <v>2</v>
      </c>
      <c r="F224" s="7" t="s">
        <v>157</v>
      </c>
      <c r="G224" s="17">
        <v>550</v>
      </c>
      <c r="H224" s="17">
        <v>1100</v>
      </c>
      <c r="I224" s="18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customFormat="1" x14ac:dyDescent="0.25">
      <c r="A225" s="5">
        <v>216</v>
      </c>
      <c r="B225" s="6"/>
      <c r="C225" s="6" t="s">
        <v>160</v>
      </c>
      <c r="D225" s="7"/>
      <c r="E225" s="5">
        <v>2</v>
      </c>
      <c r="F225" s="7" t="s">
        <v>157</v>
      </c>
      <c r="G225" s="17">
        <v>550</v>
      </c>
      <c r="H225" s="17">
        <v>1100</v>
      </c>
      <c r="I225" s="18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customFormat="1" x14ac:dyDescent="0.25">
      <c r="A226" s="5">
        <v>217</v>
      </c>
      <c r="B226" s="6"/>
      <c r="C226" s="6" t="s">
        <v>173</v>
      </c>
      <c r="D226" s="7"/>
      <c r="E226" s="5">
        <v>2</v>
      </c>
      <c r="F226" s="7" t="s">
        <v>93</v>
      </c>
      <c r="G226" s="17">
        <v>1000</v>
      </c>
      <c r="H226" s="17">
        <v>2000</v>
      </c>
      <c r="I226" s="18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customFormat="1" x14ac:dyDescent="0.25">
      <c r="A227" s="8">
        <v>218</v>
      </c>
      <c r="B227" s="13" t="s">
        <v>102</v>
      </c>
      <c r="C227" s="13" t="s">
        <v>34</v>
      </c>
      <c r="D227" s="14" t="s">
        <v>35</v>
      </c>
      <c r="E227" s="14"/>
      <c r="F227" s="14"/>
      <c r="G227" s="13"/>
      <c r="H227" s="15">
        <v>188364</v>
      </c>
      <c r="I227" s="13" t="s">
        <v>68</v>
      </c>
      <c r="J227" s="16"/>
      <c r="K227" s="16"/>
      <c r="L227" s="16"/>
      <c r="M227" s="16"/>
      <c r="N227" s="16"/>
      <c r="O227" s="16"/>
      <c r="P227" s="16"/>
      <c r="Q227" s="16">
        <v>1</v>
      </c>
      <c r="R227" s="16"/>
      <c r="S227" s="16"/>
      <c r="T227" s="16"/>
      <c r="U227" s="16"/>
    </row>
    <row r="228" spans="1:21" customFormat="1" x14ac:dyDescent="0.25">
      <c r="A228" s="5">
        <v>219</v>
      </c>
      <c r="B228" s="6"/>
      <c r="C228" s="6" t="s">
        <v>176</v>
      </c>
      <c r="D228" s="7"/>
      <c r="E228" s="5">
        <v>150</v>
      </c>
      <c r="F228" s="7" t="s">
        <v>85</v>
      </c>
      <c r="G228" s="17">
        <v>180</v>
      </c>
      <c r="H228" s="17">
        <v>27000</v>
      </c>
      <c r="I228" s="18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customFormat="1" x14ac:dyDescent="0.25">
      <c r="A229" s="5">
        <v>220</v>
      </c>
      <c r="B229" s="6"/>
      <c r="C229" s="6" t="s">
        <v>177</v>
      </c>
      <c r="D229" s="7"/>
      <c r="E229" s="5">
        <v>150</v>
      </c>
      <c r="F229" s="7" t="s">
        <v>85</v>
      </c>
      <c r="G229" s="17">
        <v>150</v>
      </c>
      <c r="H229" s="17">
        <v>22500</v>
      </c>
      <c r="I229" s="18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customFormat="1" x14ac:dyDescent="0.25">
      <c r="A230" s="5">
        <v>221</v>
      </c>
      <c r="B230" s="6"/>
      <c r="C230" s="6" t="s">
        <v>178</v>
      </c>
      <c r="D230" s="7"/>
      <c r="E230" s="5">
        <v>150</v>
      </c>
      <c r="F230" s="7" t="s">
        <v>85</v>
      </c>
      <c r="G230" s="17">
        <v>120</v>
      </c>
      <c r="H230" s="17">
        <v>18000</v>
      </c>
      <c r="I230" s="18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customFormat="1" x14ac:dyDescent="0.25">
      <c r="A231" s="5">
        <v>222</v>
      </c>
      <c r="B231" s="6"/>
      <c r="C231" s="6" t="s">
        <v>179</v>
      </c>
      <c r="D231" s="7"/>
      <c r="E231" s="5">
        <v>150</v>
      </c>
      <c r="F231" s="7" t="s">
        <v>85</v>
      </c>
      <c r="G231" s="17">
        <v>180</v>
      </c>
      <c r="H231" s="17">
        <v>27000</v>
      </c>
      <c r="I231" s="18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customFormat="1" x14ac:dyDescent="0.25">
      <c r="A232" s="5">
        <v>223</v>
      </c>
      <c r="B232" s="6"/>
      <c r="C232" s="6" t="s">
        <v>180</v>
      </c>
      <c r="D232" s="7"/>
      <c r="E232" s="5">
        <v>150</v>
      </c>
      <c r="F232" s="7" t="s">
        <v>85</v>
      </c>
      <c r="G232" s="17">
        <v>120</v>
      </c>
      <c r="H232" s="17">
        <v>18000</v>
      </c>
      <c r="I232" s="18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customFormat="1" x14ac:dyDescent="0.25">
      <c r="A233" s="5">
        <v>224</v>
      </c>
      <c r="B233" s="6"/>
      <c r="C233" s="6" t="s">
        <v>106</v>
      </c>
      <c r="D233" s="7"/>
      <c r="E233" s="5">
        <v>20</v>
      </c>
      <c r="F233" s="7" t="s">
        <v>101</v>
      </c>
      <c r="G233" s="17">
        <v>450</v>
      </c>
      <c r="H233" s="17">
        <v>9000</v>
      </c>
      <c r="I233" s="18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customFormat="1" x14ac:dyDescent="0.25">
      <c r="A234" s="5">
        <v>225</v>
      </c>
      <c r="B234" s="6"/>
      <c r="C234" s="6" t="s">
        <v>181</v>
      </c>
      <c r="D234" s="7"/>
      <c r="E234" s="5">
        <v>5</v>
      </c>
      <c r="F234" s="7" t="s">
        <v>108</v>
      </c>
      <c r="G234" s="17">
        <v>125</v>
      </c>
      <c r="H234" s="17">
        <v>625</v>
      </c>
      <c r="I234" s="18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customFormat="1" x14ac:dyDescent="0.25">
      <c r="A235" s="5">
        <v>226</v>
      </c>
      <c r="B235" s="6"/>
      <c r="C235" s="6" t="s">
        <v>182</v>
      </c>
      <c r="D235" s="7"/>
      <c r="E235" s="5">
        <v>5</v>
      </c>
      <c r="F235" s="7" t="s">
        <v>108</v>
      </c>
      <c r="G235" s="17">
        <v>250</v>
      </c>
      <c r="H235" s="17">
        <v>1250</v>
      </c>
      <c r="I235" s="18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customFormat="1" x14ac:dyDescent="0.25">
      <c r="A236" s="5">
        <v>227</v>
      </c>
      <c r="B236" s="6"/>
      <c r="C236" s="6" t="s">
        <v>96</v>
      </c>
      <c r="D236" s="7"/>
      <c r="E236" s="5">
        <v>85</v>
      </c>
      <c r="F236" s="7" t="s">
        <v>183</v>
      </c>
      <c r="G236" s="17">
        <v>45</v>
      </c>
      <c r="H236" s="17">
        <v>3825</v>
      </c>
      <c r="I236" s="18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customFormat="1" x14ac:dyDescent="0.25">
      <c r="A237" s="5">
        <v>228</v>
      </c>
      <c r="B237" s="6"/>
      <c r="C237" s="6" t="s">
        <v>119</v>
      </c>
      <c r="D237" s="7"/>
      <c r="E237" s="5">
        <v>5</v>
      </c>
      <c r="F237" s="7" t="s">
        <v>108</v>
      </c>
      <c r="G237" s="17">
        <v>250</v>
      </c>
      <c r="H237" s="17">
        <v>1250</v>
      </c>
      <c r="I237" s="18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customFormat="1" x14ac:dyDescent="0.25">
      <c r="A238" s="5">
        <v>229</v>
      </c>
      <c r="B238" s="6"/>
      <c r="C238" s="6" t="s">
        <v>184</v>
      </c>
      <c r="D238" s="7"/>
      <c r="E238" s="5">
        <v>2</v>
      </c>
      <c r="F238" s="7" t="s">
        <v>91</v>
      </c>
      <c r="G238" s="17">
        <v>225</v>
      </c>
      <c r="H238" s="17">
        <v>450</v>
      </c>
      <c r="I238" s="18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customFormat="1" x14ac:dyDescent="0.25">
      <c r="A239" s="5">
        <v>230</v>
      </c>
      <c r="B239" s="6"/>
      <c r="C239" s="6" t="s">
        <v>115</v>
      </c>
      <c r="D239" s="7"/>
      <c r="E239" s="5">
        <v>10</v>
      </c>
      <c r="F239" s="7" t="s">
        <v>108</v>
      </c>
      <c r="G239" s="17">
        <v>70</v>
      </c>
      <c r="H239" s="17">
        <v>700</v>
      </c>
      <c r="I239" s="18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customFormat="1" x14ac:dyDescent="0.25">
      <c r="A240" s="5">
        <v>231</v>
      </c>
      <c r="B240" s="6"/>
      <c r="C240" s="6" t="s">
        <v>185</v>
      </c>
      <c r="D240" s="7"/>
      <c r="E240" s="5">
        <v>70</v>
      </c>
      <c r="F240" s="7" t="s">
        <v>85</v>
      </c>
      <c r="G240" s="17">
        <v>300</v>
      </c>
      <c r="H240" s="17">
        <v>21000</v>
      </c>
      <c r="I240" s="18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customFormat="1" x14ac:dyDescent="0.25">
      <c r="A241" s="5">
        <v>232</v>
      </c>
      <c r="B241" s="6"/>
      <c r="C241" s="6" t="s">
        <v>128</v>
      </c>
      <c r="D241" s="7"/>
      <c r="E241" s="5">
        <v>2</v>
      </c>
      <c r="F241" s="7" t="s">
        <v>121</v>
      </c>
      <c r="G241" s="17">
        <v>1382</v>
      </c>
      <c r="H241" s="17">
        <v>2764</v>
      </c>
      <c r="I241" s="18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customFormat="1" x14ac:dyDescent="0.25">
      <c r="A242" s="5">
        <v>233</v>
      </c>
      <c r="B242" s="6"/>
      <c r="C242" s="6" t="s">
        <v>162</v>
      </c>
      <c r="D242" s="7"/>
      <c r="E242" s="5">
        <v>1</v>
      </c>
      <c r="F242" s="7" t="s">
        <v>83</v>
      </c>
      <c r="G242" s="17">
        <v>35000</v>
      </c>
      <c r="H242" s="17">
        <v>35000</v>
      </c>
      <c r="I242" s="18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customFormat="1" x14ac:dyDescent="0.25">
      <c r="A243" s="8">
        <v>234</v>
      </c>
      <c r="B243" s="13" t="s">
        <v>102</v>
      </c>
      <c r="C243" s="13" t="s">
        <v>186</v>
      </c>
      <c r="D243" s="14" t="s">
        <v>35</v>
      </c>
      <c r="E243" s="14"/>
      <c r="F243" s="14"/>
      <c r="G243" s="13"/>
      <c r="H243" s="15">
        <v>379680</v>
      </c>
      <c r="I243" s="13" t="s">
        <v>68</v>
      </c>
      <c r="J243" s="16"/>
      <c r="K243" s="23"/>
      <c r="L243" s="23"/>
      <c r="M243" s="23"/>
      <c r="N243" s="23">
        <v>1</v>
      </c>
      <c r="O243" s="23"/>
      <c r="P243" s="23">
        <v>1</v>
      </c>
      <c r="Q243" s="23"/>
      <c r="R243" s="23"/>
      <c r="S243" s="23">
        <v>1</v>
      </c>
      <c r="T243" s="23"/>
      <c r="U243" s="23"/>
    </row>
    <row r="244" spans="1:21" customFormat="1" x14ac:dyDescent="0.25">
      <c r="A244" s="5">
        <v>235</v>
      </c>
      <c r="B244" s="6"/>
      <c r="C244" s="6" t="s">
        <v>187</v>
      </c>
      <c r="D244" s="7"/>
      <c r="E244" s="5">
        <v>150</v>
      </c>
      <c r="F244" s="7" t="s">
        <v>85</v>
      </c>
      <c r="G244" s="17">
        <v>120</v>
      </c>
      <c r="H244" s="17">
        <v>18000</v>
      </c>
      <c r="I244" s="18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customFormat="1" x14ac:dyDescent="0.25">
      <c r="A245" s="5">
        <v>236</v>
      </c>
      <c r="B245" s="6"/>
      <c r="C245" s="6" t="s">
        <v>188</v>
      </c>
      <c r="D245" s="7"/>
      <c r="E245" s="5">
        <v>150</v>
      </c>
      <c r="F245" s="7" t="s">
        <v>85</v>
      </c>
      <c r="G245" s="17">
        <v>180</v>
      </c>
      <c r="H245" s="17">
        <v>27000</v>
      </c>
      <c r="I245" s="18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customFormat="1" x14ac:dyDescent="0.25">
      <c r="A246" s="5">
        <v>237</v>
      </c>
      <c r="B246" s="6"/>
      <c r="C246" s="6" t="s">
        <v>189</v>
      </c>
      <c r="D246" s="7"/>
      <c r="E246" s="5">
        <v>150</v>
      </c>
      <c r="F246" s="7" t="s">
        <v>85</v>
      </c>
      <c r="G246" s="17">
        <v>120</v>
      </c>
      <c r="H246" s="17">
        <v>18000</v>
      </c>
      <c r="I246" s="18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customFormat="1" x14ac:dyDescent="0.25">
      <c r="A247" s="5">
        <v>238</v>
      </c>
      <c r="B247" s="6"/>
      <c r="C247" s="6" t="s">
        <v>190</v>
      </c>
      <c r="D247" s="7"/>
      <c r="E247" s="5">
        <v>36</v>
      </c>
      <c r="F247" s="7" t="s">
        <v>108</v>
      </c>
      <c r="G247" s="17">
        <v>75</v>
      </c>
      <c r="H247" s="17">
        <v>2700</v>
      </c>
      <c r="I247" s="18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customFormat="1" x14ac:dyDescent="0.25">
      <c r="A248" s="5">
        <v>239</v>
      </c>
      <c r="B248" s="6"/>
      <c r="C248" s="6" t="s">
        <v>191</v>
      </c>
      <c r="D248" s="7"/>
      <c r="E248" s="5">
        <v>36</v>
      </c>
      <c r="F248" s="7" t="s">
        <v>108</v>
      </c>
      <c r="G248" s="17">
        <v>95</v>
      </c>
      <c r="H248" s="17">
        <v>3420</v>
      </c>
      <c r="I248" s="18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customFormat="1" x14ac:dyDescent="0.25">
      <c r="A249" s="5">
        <v>240</v>
      </c>
      <c r="B249" s="6"/>
      <c r="C249" s="6" t="s">
        <v>192</v>
      </c>
      <c r="D249" s="7"/>
      <c r="E249" s="5">
        <v>36</v>
      </c>
      <c r="F249" s="7" t="s">
        <v>193</v>
      </c>
      <c r="G249" s="17">
        <v>35</v>
      </c>
      <c r="H249" s="17">
        <v>1260</v>
      </c>
      <c r="I249" s="18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customFormat="1" x14ac:dyDescent="0.25">
      <c r="A250" s="5">
        <v>241</v>
      </c>
      <c r="B250" s="6"/>
      <c r="C250" s="6" t="s">
        <v>194</v>
      </c>
      <c r="D250" s="7"/>
      <c r="E250" s="5">
        <v>36</v>
      </c>
      <c r="F250" s="7" t="s">
        <v>108</v>
      </c>
      <c r="G250" s="17">
        <v>75</v>
      </c>
      <c r="H250" s="17">
        <v>2700</v>
      </c>
      <c r="I250" s="18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customFormat="1" x14ac:dyDescent="0.25">
      <c r="A251" s="5">
        <v>242</v>
      </c>
      <c r="B251" s="6"/>
      <c r="C251" s="6" t="s">
        <v>195</v>
      </c>
      <c r="D251" s="7"/>
      <c r="E251" s="5">
        <v>3</v>
      </c>
      <c r="F251" s="7" t="s">
        <v>196</v>
      </c>
      <c r="G251" s="17">
        <v>550</v>
      </c>
      <c r="H251" s="17">
        <v>1650</v>
      </c>
      <c r="I251" s="18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customFormat="1" x14ac:dyDescent="0.25">
      <c r="A252" s="5">
        <v>243</v>
      </c>
      <c r="B252" s="6"/>
      <c r="C252" s="6" t="s">
        <v>197</v>
      </c>
      <c r="D252" s="7"/>
      <c r="E252" s="5">
        <v>9</v>
      </c>
      <c r="F252" s="7" t="s">
        <v>101</v>
      </c>
      <c r="G252" s="17">
        <v>50</v>
      </c>
      <c r="H252" s="17">
        <v>450</v>
      </c>
      <c r="I252" s="18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customFormat="1" x14ac:dyDescent="0.25">
      <c r="A253" s="5">
        <v>244</v>
      </c>
      <c r="B253" s="6"/>
      <c r="C253" s="6" t="s">
        <v>198</v>
      </c>
      <c r="D253" s="7"/>
      <c r="E253" s="5">
        <v>60</v>
      </c>
      <c r="F253" s="7" t="s">
        <v>93</v>
      </c>
      <c r="G253" s="17">
        <v>25</v>
      </c>
      <c r="H253" s="17">
        <v>1500</v>
      </c>
      <c r="I253" s="18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customFormat="1" x14ac:dyDescent="0.25">
      <c r="A254" s="5">
        <v>245</v>
      </c>
      <c r="B254" s="6"/>
      <c r="C254" s="6" t="s">
        <v>199</v>
      </c>
      <c r="D254" s="7"/>
      <c r="E254" s="5">
        <v>30</v>
      </c>
      <c r="F254" s="7" t="s">
        <v>93</v>
      </c>
      <c r="G254" s="17">
        <v>65</v>
      </c>
      <c r="H254" s="17">
        <v>1950</v>
      </c>
      <c r="I254" s="18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customFormat="1" x14ac:dyDescent="0.25">
      <c r="A255" s="5">
        <v>246</v>
      </c>
      <c r="B255" s="6"/>
      <c r="C255" s="6" t="s">
        <v>92</v>
      </c>
      <c r="D255" s="7"/>
      <c r="E255" s="5">
        <v>15</v>
      </c>
      <c r="F255" s="7" t="s">
        <v>93</v>
      </c>
      <c r="G255" s="17">
        <v>185</v>
      </c>
      <c r="H255" s="17">
        <v>2775</v>
      </c>
      <c r="I255" s="18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customFormat="1" x14ac:dyDescent="0.25">
      <c r="A256" s="5">
        <v>247</v>
      </c>
      <c r="B256" s="6"/>
      <c r="C256" s="6" t="s">
        <v>96</v>
      </c>
      <c r="D256" s="7"/>
      <c r="E256" s="5">
        <v>105</v>
      </c>
      <c r="F256" s="7" t="s">
        <v>93</v>
      </c>
      <c r="G256" s="17">
        <v>50</v>
      </c>
      <c r="H256" s="17">
        <v>5250</v>
      </c>
      <c r="I256" s="18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customFormat="1" x14ac:dyDescent="0.25">
      <c r="A257" s="5">
        <v>248</v>
      </c>
      <c r="B257" s="6"/>
      <c r="C257" s="6" t="s">
        <v>200</v>
      </c>
      <c r="D257" s="7"/>
      <c r="E257" s="5">
        <v>15</v>
      </c>
      <c r="F257" s="7" t="s">
        <v>108</v>
      </c>
      <c r="G257" s="17">
        <v>300</v>
      </c>
      <c r="H257" s="17">
        <v>4500</v>
      </c>
      <c r="I257" s="18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customFormat="1" x14ac:dyDescent="0.25">
      <c r="A258" s="5">
        <v>249</v>
      </c>
      <c r="B258" s="6"/>
      <c r="C258" s="6" t="s">
        <v>201</v>
      </c>
      <c r="D258" s="7"/>
      <c r="E258" s="5">
        <v>3</v>
      </c>
      <c r="F258" s="7" t="s">
        <v>93</v>
      </c>
      <c r="G258" s="17">
        <v>395</v>
      </c>
      <c r="H258" s="17">
        <v>1185</v>
      </c>
      <c r="I258" s="18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customFormat="1" x14ac:dyDescent="0.25">
      <c r="A259" s="5">
        <v>250</v>
      </c>
      <c r="B259" s="6"/>
      <c r="C259" s="6" t="s">
        <v>90</v>
      </c>
      <c r="D259" s="7"/>
      <c r="E259" s="5">
        <v>6</v>
      </c>
      <c r="F259" s="7" t="s">
        <v>101</v>
      </c>
      <c r="G259" s="17">
        <v>1320</v>
      </c>
      <c r="H259" s="17">
        <v>7920</v>
      </c>
      <c r="I259" s="18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customFormat="1" x14ac:dyDescent="0.25">
      <c r="A260" s="5">
        <v>251</v>
      </c>
      <c r="B260" s="6"/>
      <c r="C260" s="6" t="s">
        <v>136</v>
      </c>
      <c r="D260" s="7"/>
      <c r="E260" s="5">
        <v>30</v>
      </c>
      <c r="F260" s="7" t="s">
        <v>108</v>
      </c>
      <c r="G260" s="17">
        <v>150</v>
      </c>
      <c r="H260" s="17">
        <v>4500</v>
      </c>
      <c r="I260" s="18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customFormat="1" x14ac:dyDescent="0.25">
      <c r="A261" s="5">
        <v>252</v>
      </c>
      <c r="B261" s="6"/>
      <c r="C261" s="6" t="s">
        <v>202</v>
      </c>
      <c r="D261" s="7"/>
      <c r="E261" s="5">
        <v>30</v>
      </c>
      <c r="F261" s="7" t="s">
        <v>108</v>
      </c>
      <c r="G261" s="17">
        <v>100</v>
      </c>
      <c r="H261" s="17">
        <v>3000</v>
      </c>
      <c r="I261" s="18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customFormat="1" x14ac:dyDescent="0.25">
      <c r="A262" s="5">
        <v>253</v>
      </c>
      <c r="B262" s="6"/>
      <c r="C262" s="6" t="s">
        <v>98</v>
      </c>
      <c r="D262" s="7"/>
      <c r="E262" s="5">
        <v>15</v>
      </c>
      <c r="F262" s="7" t="s">
        <v>93</v>
      </c>
      <c r="G262" s="17">
        <v>50</v>
      </c>
      <c r="H262" s="17">
        <v>750</v>
      </c>
      <c r="I262" s="18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customFormat="1" x14ac:dyDescent="0.25">
      <c r="A263" s="5">
        <v>254</v>
      </c>
      <c r="B263" s="6"/>
      <c r="C263" s="6" t="s">
        <v>99</v>
      </c>
      <c r="D263" s="7"/>
      <c r="E263" s="5">
        <v>3</v>
      </c>
      <c r="F263" s="7" t="s">
        <v>93</v>
      </c>
      <c r="G263" s="17">
        <v>3500</v>
      </c>
      <c r="H263" s="17">
        <v>10500</v>
      </c>
      <c r="I263" s="18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customFormat="1" x14ac:dyDescent="0.25">
      <c r="A264" s="5">
        <v>255</v>
      </c>
      <c r="B264" s="6"/>
      <c r="C264" s="6" t="s">
        <v>203</v>
      </c>
      <c r="D264" s="7"/>
      <c r="E264" s="5">
        <v>105</v>
      </c>
      <c r="F264" s="7" t="s">
        <v>93</v>
      </c>
      <c r="G264" s="17">
        <v>10</v>
      </c>
      <c r="H264" s="17">
        <v>1050</v>
      </c>
      <c r="I264" s="18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customFormat="1" x14ac:dyDescent="0.25">
      <c r="A265" s="5">
        <v>256</v>
      </c>
      <c r="B265" s="6"/>
      <c r="C265" s="6" t="s">
        <v>97</v>
      </c>
      <c r="D265" s="7"/>
      <c r="E265" s="5">
        <v>150</v>
      </c>
      <c r="F265" s="7" t="s">
        <v>93</v>
      </c>
      <c r="G265" s="17">
        <v>450</v>
      </c>
      <c r="H265" s="17">
        <v>67500</v>
      </c>
      <c r="I265" s="18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customFormat="1" x14ac:dyDescent="0.25">
      <c r="A266" s="5">
        <v>257</v>
      </c>
      <c r="B266" s="6"/>
      <c r="C266" s="6" t="s">
        <v>204</v>
      </c>
      <c r="D266" s="7"/>
      <c r="E266" s="5">
        <v>6</v>
      </c>
      <c r="F266" s="7" t="s">
        <v>70</v>
      </c>
      <c r="G266" s="17">
        <v>5000</v>
      </c>
      <c r="H266" s="17">
        <v>30000</v>
      </c>
      <c r="I266" s="18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customFormat="1" x14ac:dyDescent="0.25">
      <c r="A267" s="5">
        <v>258</v>
      </c>
      <c r="B267" s="6"/>
      <c r="C267" s="6" t="s">
        <v>82</v>
      </c>
      <c r="D267" s="7"/>
      <c r="E267" s="5">
        <v>3</v>
      </c>
      <c r="F267" s="7" t="s">
        <v>83</v>
      </c>
      <c r="G267" s="17">
        <v>10040</v>
      </c>
      <c r="H267" s="17">
        <v>30120</v>
      </c>
      <c r="I267" s="18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customFormat="1" x14ac:dyDescent="0.25">
      <c r="A268" s="5">
        <v>259</v>
      </c>
      <c r="B268" s="6"/>
      <c r="C268" s="6" t="s">
        <v>205</v>
      </c>
      <c r="D268" s="7"/>
      <c r="E268" s="5">
        <v>15</v>
      </c>
      <c r="F268" s="7" t="s">
        <v>153</v>
      </c>
      <c r="G268" s="17">
        <v>350</v>
      </c>
      <c r="H268" s="17">
        <v>5250</v>
      </c>
      <c r="I268" s="18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customFormat="1" x14ac:dyDescent="0.25">
      <c r="A269" s="5">
        <v>260</v>
      </c>
      <c r="B269" s="6"/>
      <c r="C269" s="6" t="s">
        <v>206</v>
      </c>
      <c r="D269" s="7"/>
      <c r="E269" s="5">
        <v>15</v>
      </c>
      <c r="F269" s="7" t="s">
        <v>153</v>
      </c>
      <c r="G269" s="17">
        <v>350</v>
      </c>
      <c r="H269" s="17">
        <v>5250</v>
      </c>
      <c r="I269" s="18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customFormat="1" x14ac:dyDescent="0.25">
      <c r="A270" s="5">
        <v>261</v>
      </c>
      <c r="B270" s="6"/>
      <c r="C270" s="6" t="s">
        <v>207</v>
      </c>
      <c r="D270" s="7"/>
      <c r="E270" s="5">
        <v>15</v>
      </c>
      <c r="F270" s="7" t="s">
        <v>153</v>
      </c>
      <c r="G270" s="17">
        <v>350</v>
      </c>
      <c r="H270" s="17">
        <v>5250</v>
      </c>
      <c r="I270" s="18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customFormat="1" x14ac:dyDescent="0.25">
      <c r="A271" s="5">
        <v>262</v>
      </c>
      <c r="B271" s="6"/>
      <c r="C271" s="6" t="s">
        <v>208</v>
      </c>
      <c r="D271" s="7"/>
      <c r="E271" s="5">
        <v>15</v>
      </c>
      <c r="F271" s="7" t="s">
        <v>153</v>
      </c>
      <c r="G271" s="17">
        <v>350</v>
      </c>
      <c r="H271" s="17">
        <v>5250</v>
      </c>
      <c r="I271" s="18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customFormat="1" x14ac:dyDescent="0.25">
      <c r="A272" s="5">
        <v>263</v>
      </c>
      <c r="B272" s="6"/>
      <c r="C272" s="6" t="s">
        <v>162</v>
      </c>
      <c r="D272" s="7"/>
      <c r="E272" s="5">
        <v>3</v>
      </c>
      <c r="F272" s="7" t="s">
        <v>83</v>
      </c>
      <c r="G272" s="17">
        <v>37000</v>
      </c>
      <c r="H272" s="17">
        <v>111000</v>
      </c>
      <c r="I272" s="18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customFormat="1" x14ac:dyDescent="0.25">
      <c r="A273" s="8">
        <v>264</v>
      </c>
      <c r="B273" s="13" t="s">
        <v>102</v>
      </c>
      <c r="C273" s="13" t="s">
        <v>46</v>
      </c>
      <c r="D273" s="14" t="s">
        <v>35</v>
      </c>
      <c r="E273" s="14"/>
      <c r="F273" s="14"/>
      <c r="G273" s="13"/>
      <c r="H273" s="15">
        <v>12000</v>
      </c>
      <c r="I273" s="13" t="s">
        <v>68</v>
      </c>
      <c r="J273" s="20"/>
      <c r="K273" s="20">
        <v>1</v>
      </c>
      <c r="L273" s="20"/>
      <c r="M273" s="20"/>
      <c r="N273" s="20">
        <v>1</v>
      </c>
      <c r="O273" s="20"/>
      <c r="P273" s="20"/>
      <c r="Q273" s="20"/>
      <c r="R273" s="20"/>
      <c r="S273" s="20">
        <v>1</v>
      </c>
      <c r="T273" s="20"/>
      <c r="U273" s="20"/>
    </row>
    <row r="274" spans="1:21" customFormat="1" x14ac:dyDescent="0.25">
      <c r="A274" s="5">
        <v>265</v>
      </c>
      <c r="B274" s="6"/>
      <c r="C274" s="6" t="s">
        <v>209</v>
      </c>
      <c r="D274" s="7"/>
      <c r="E274" s="5">
        <v>6</v>
      </c>
      <c r="F274" s="7" t="s">
        <v>93</v>
      </c>
      <c r="G274" s="17">
        <v>750</v>
      </c>
      <c r="H274" s="17">
        <v>4500</v>
      </c>
      <c r="I274" s="18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customFormat="1" x14ac:dyDescent="0.25">
      <c r="A275" s="5">
        <v>266</v>
      </c>
      <c r="B275" s="6"/>
      <c r="C275" s="6" t="s">
        <v>210</v>
      </c>
      <c r="D275" s="7"/>
      <c r="E275" s="5">
        <v>15</v>
      </c>
      <c r="F275" s="7" t="s">
        <v>85</v>
      </c>
      <c r="G275" s="17">
        <v>120</v>
      </c>
      <c r="H275" s="17">
        <v>1800</v>
      </c>
      <c r="I275" s="18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customFormat="1" x14ac:dyDescent="0.25">
      <c r="A276" s="5">
        <v>267</v>
      </c>
      <c r="B276" s="6"/>
      <c r="C276" s="6" t="s">
        <v>211</v>
      </c>
      <c r="D276" s="7"/>
      <c r="E276" s="5">
        <v>6</v>
      </c>
      <c r="F276" s="7" t="s">
        <v>93</v>
      </c>
      <c r="G276" s="17">
        <v>20</v>
      </c>
      <c r="H276" s="17">
        <v>120</v>
      </c>
      <c r="I276" s="18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customFormat="1" x14ac:dyDescent="0.25">
      <c r="A277" s="5">
        <v>268</v>
      </c>
      <c r="B277" s="6"/>
      <c r="C277" s="6" t="s">
        <v>212</v>
      </c>
      <c r="D277" s="7"/>
      <c r="E277" s="5">
        <v>6</v>
      </c>
      <c r="F277" s="7" t="s">
        <v>213</v>
      </c>
      <c r="G277" s="17">
        <v>35</v>
      </c>
      <c r="H277" s="17">
        <v>210</v>
      </c>
      <c r="I277" s="18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customFormat="1" x14ac:dyDescent="0.25">
      <c r="A278" s="5">
        <v>269</v>
      </c>
      <c r="B278" s="6"/>
      <c r="C278" s="6" t="s">
        <v>214</v>
      </c>
      <c r="D278" s="7"/>
      <c r="E278" s="5">
        <v>6</v>
      </c>
      <c r="F278" s="7" t="s">
        <v>93</v>
      </c>
      <c r="G278" s="17">
        <v>20</v>
      </c>
      <c r="H278" s="17">
        <v>120</v>
      </c>
      <c r="I278" s="18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customFormat="1" x14ac:dyDescent="0.25">
      <c r="A279" s="5">
        <v>270</v>
      </c>
      <c r="B279" s="6"/>
      <c r="C279" s="6" t="s">
        <v>94</v>
      </c>
      <c r="D279" s="7"/>
      <c r="E279" s="5">
        <v>6</v>
      </c>
      <c r="F279" s="7" t="s">
        <v>93</v>
      </c>
      <c r="G279" s="17">
        <v>10</v>
      </c>
      <c r="H279" s="17">
        <v>60</v>
      </c>
      <c r="I279" s="18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customFormat="1" x14ac:dyDescent="0.25">
      <c r="A280" s="5">
        <v>271</v>
      </c>
      <c r="B280" s="6"/>
      <c r="C280" s="6" t="s">
        <v>215</v>
      </c>
      <c r="D280" s="7"/>
      <c r="E280" s="5">
        <v>6</v>
      </c>
      <c r="F280" s="7" t="s">
        <v>93</v>
      </c>
      <c r="G280" s="17">
        <v>25</v>
      </c>
      <c r="H280" s="17">
        <v>150</v>
      </c>
      <c r="I280" s="18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customFormat="1" x14ac:dyDescent="0.25">
      <c r="A281" s="5">
        <v>272</v>
      </c>
      <c r="B281" s="6"/>
      <c r="C281" s="6" t="s">
        <v>216</v>
      </c>
      <c r="D281" s="7"/>
      <c r="E281" s="5">
        <v>6</v>
      </c>
      <c r="F281" s="7" t="s">
        <v>93</v>
      </c>
      <c r="G281" s="17">
        <v>12</v>
      </c>
      <c r="H281" s="17">
        <v>72</v>
      </c>
      <c r="I281" s="18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customFormat="1" x14ac:dyDescent="0.25">
      <c r="A282" s="5">
        <v>273</v>
      </c>
      <c r="B282" s="6"/>
      <c r="C282" s="6" t="s">
        <v>217</v>
      </c>
      <c r="D282" s="7"/>
      <c r="E282" s="5">
        <v>6</v>
      </c>
      <c r="F282" s="7" t="s">
        <v>93</v>
      </c>
      <c r="G282" s="17">
        <v>28</v>
      </c>
      <c r="H282" s="17">
        <v>168</v>
      </c>
      <c r="I282" s="18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customFormat="1" x14ac:dyDescent="0.25">
      <c r="A283" s="5">
        <v>274</v>
      </c>
      <c r="B283" s="6"/>
      <c r="C283" s="6" t="s">
        <v>218</v>
      </c>
      <c r="D283" s="7"/>
      <c r="E283" s="5">
        <v>6</v>
      </c>
      <c r="F283" s="7" t="s">
        <v>121</v>
      </c>
      <c r="G283" s="17">
        <v>400</v>
      </c>
      <c r="H283" s="17">
        <v>2400</v>
      </c>
      <c r="I283" s="18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customFormat="1" x14ac:dyDescent="0.25">
      <c r="A284" s="5">
        <v>275</v>
      </c>
      <c r="B284" s="6"/>
      <c r="C284" s="6" t="s">
        <v>219</v>
      </c>
      <c r="D284" s="7"/>
      <c r="E284" s="5">
        <v>6</v>
      </c>
      <c r="F284" s="7" t="s">
        <v>155</v>
      </c>
      <c r="G284" s="17">
        <v>400</v>
      </c>
      <c r="H284" s="17">
        <v>2400</v>
      </c>
      <c r="I284" s="18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customFormat="1" x14ac:dyDescent="0.25">
      <c r="A285" s="8">
        <v>276</v>
      </c>
      <c r="B285" s="13" t="s">
        <v>102</v>
      </c>
      <c r="C285" s="13" t="s">
        <v>45</v>
      </c>
      <c r="D285" s="14" t="s">
        <v>35</v>
      </c>
      <c r="E285" s="14"/>
      <c r="F285" s="14"/>
      <c r="G285" s="13"/>
      <c r="H285" s="15">
        <v>152100</v>
      </c>
      <c r="I285" s="13" t="s">
        <v>68</v>
      </c>
      <c r="J285" s="20"/>
      <c r="K285" s="20">
        <v>1</v>
      </c>
      <c r="L285" s="20"/>
      <c r="M285" s="20"/>
      <c r="N285" s="20">
        <v>1</v>
      </c>
      <c r="O285" s="20"/>
      <c r="P285" s="20"/>
      <c r="Q285" s="20"/>
      <c r="R285" s="20"/>
      <c r="S285" s="20">
        <v>1</v>
      </c>
      <c r="T285" s="20"/>
      <c r="U285" s="20"/>
    </row>
    <row r="286" spans="1:21" customFormat="1" x14ac:dyDescent="0.25">
      <c r="A286" s="5">
        <v>277</v>
      </c>
      <c r="B286" s="6"/>
      <c r="C286" s="6" t="s">
        <v>94</v>
      </c>
      <c r="D286" s="7"/>
      <c r="E286" s="5">
        <v>39</v>
      </c>
      <c r="F286" s="7" t="s">
        <v>93</v>
      </c>
      <c r="G286" s="17">
        <v>10</v>
      </c>
      <c r="H286" s="17">
        <v>390</v>
      </c>
      <c r="I286" s="18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customFormat="1" x14ac:dyDescent="0.25">
      <c r="A287" s="5">
        <v>278</v>
      </c>
      <c r="B287" s="6"/>
      <c r="C287" s="6" t="s">
        <v>209</v>
      </c>
      <c r="D287" s="7"/>
      <c r="E287" s="5">
        <v>39</v>
      </c>
      <c r="F287" s="7" t="s">
        <v>93</v>
      </c>
      <c r="G287" s="17">
        <v>700</v>
      </c>
      <c r="H287" s="17">
        <v>27300</v>
      </c>
      <c r="I287" s="18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customFormat="1" x14ac:dyDescent="0.25">
      <c r="A288" s="5">
        <v>279</v>
      </c>
      <c r="B288" s="6"/>
      <c r="C288" s="6" t="s">
        <v>212</v>
      </c>
      <c r="D288" s="7"/>
      <c r="E288" s="5">
        <v>39</v>
      </c>
      <c r="F288" s="7" t="s">
        <v>213</v>
      </c>
      <c r="G288" s="17">
        <v>35</v>
      </c>
      <c r="H288" s="17">
        <v>1365</v>
      </c>
      <c r="I288" s="18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customFormat="1" x14ac:dyDescent="0.25">
      <c r="A289" s="5">
        <v>280</v>
      </c>
      <c r="B289" s="6"/>
      <c r="C289" s="6" t="s">
        <v>214</v>
      </c>
      <c r="D289" s="7"/>
      <c r="E289" s="5">
        <v>39</v>
      </c>
      <c r="F289" s="7" t="s">
        <v>93</v>
      </c>
      <c r="G289" s="17">
        <v>20</v>
      </c>
      <c r="H289" s="17">
        <v>780</v>
      </c>
      <c r="I289" s="18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customFormat="1" x14ac:dyDescent="0.25">
      <c r="A290" s="5">
        <v>281</v>
      </c>
      <c r="B290" s="6"/>
      <c r="C290" s="6" t="s">
        <v>215</v>
      </c>
      <c r="D290" s="7"/>
      <c r="E290" s="5">
        <v>39</v>
      </c>
      <c r="F290" s="7" t="s">
        <v>93</v>
      </c>
      <c r="G290" s="17">
        <v>25</v>
      </c>
      <c r="H290" s="17">
        <v>975</v>
      </c>
      <c r="I290" s="18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customFormat="1" x14ac:dyDescent="0.25">
      <c r="A291" s="5">
        <v>282</v>
      </c>
      <c r="B291" s="6"/>
      <c r="C291" s="6" t="s">
        <v>216</v>
      </c>
      <c r="D291" s="7"/>
      <c r="E291" s="5">
        <v>39</v>
      </c>
      <c r="F291" s="7" t="s">
        <v>93</v>
      </c>
      <c r="G291" s="17">
        <v>10</v>
      </c>
      <c r="H291" s="17">
        <v>390</v>
      </c>
      <c r="I291" s="18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customFormat="1" x14ac:dyDescent="0.25">
      <c r="A292" s="5">
        <v>283</v>
      </c>
      <c r="B292" s="6"/>
      <c r="C292" s="6" t="s">
        <v>217</v>
      </c>
      <c r="D292" s="7"/>
      <c r="E292" s="5">
        <v>39</v>
      </c>
      <c r="F292" s="7" t="s">
        <v>93</v>
      </c>
      <c r="G292" s="17">
        <v>50</v>
      </c>
      <c r="H292" s="17">
        <v>1950</v>
      </c>
      <c r="I292" s="18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customFormat="1" x14ac:dyDescent="0.25">
      <c r="A293" s="5">
        <v>284</v>
      </c>
      <c r="B293" s="6"/>
      <c r="C293" s="6" t="s">
        <v>220</v>
      </c>
      <c r="D293" s="7"/>
      <c r="E293" s="5">
        <v>39</v>
      </c>
      <c r="F293" s="7" t="s">
        <v>93</v>
      </c>
      <c r="G293" s="17">
        <v>35</v>
      </c>
      <c r="H293" s="17">
        <v>1365</v>
      </c>
      <c r="I293" s="18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customFormat="1" x14ac:dyDescent="0.25">
      <c r="A294" s="5">
        <v>285</v>
      </c>
      <c r="B294" s="6"/>
      <c r="C294" s="6" t="s">
        <v>221</v>
      </c>
      <c r="D294" s="7"/>
      <c r="E294" s="5">
        <v>39</v>
      </c>
      <c r="F294" s="7" t="s">
        <v>93</v>
      </c>
      <c r="G294" s="17">
        <v>40</v>
      </c>
      <c r="H294" s="17">
        <v>1560</v>
      </c>
      <c r="I294" s="18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customFormat="1" x14ac:dyDescent="0.25">
      <c r="A295" s="5">
        <v>286</v>
      </c>
      <c r="B295" s="6"/>
      <c r="C295" s="6" t="s">
        <v>222</v>
      </c>
      <c r="D295" s="7"/>
      <c r="E295" s="5">
        <v>39</v>
      </c>
      <c r="F295" s="7" t="s">
        <v>93</v>
      </c>
      <c r="G295" s="17">
        <v>25</v>
      </c>
      <c r="H295" s="17">
        <v>975</v>
      </c>
      <c r="I295" s="18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customFormat="1" x14ac:dyDescent="0.25">
      <c r="A296" s="5">
        <v>287</v>
      </c>
      <c r="B296" s="6"/>
      <c r="C296" s="6" t="s">
        <v>223</v>
      </c>
      <c r="D296" s="7"/>
      <c r="E296" s="5">
        <v>39</v>
      </c>
      <c r="F296" s="7" t="s">
        <v>93</v>
      </c>
      <c r="G296" s="17">
        <v>10</v>
      </c>
      <c r="H296" s="17">
        <v>390</v>
      </c>
      <c r="I296" s="18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customFormat="1" x14ac:dyDescent="0.25">
      <c r="A297" s="5">
        <v>288</v>
      </c>
      <c r="B297" s="6"/>
      <c r="C297" s="6" t="s">
        <v>218</v>
      </c>
      <c r="D297" s="7"/>
      <c r="E297" s="5">
        <v>39</v>
      </c>
      <c r="F297" s="7" t="s">
        <v>121</v>
      </c>
      <c r="G297" s="17">
        <v>350</v>
      </c>
      <c r="H297" s="17">
        <v>13650</v>
      </c>
      <c r="I297" s="18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customFormat="1" x14ac:dyDescent="0.25">
      <c r="A298" s="5">
        <v>289</v>
      </c>
      <c r="B298" s="6"/>
      <c r="C298" s="6" t="s">
        <v>224</v>
      </c>
      <c r="D298" s="7"/>
      <c r="E298" s="5">
        <v>39</v>
      </c>
      <c r="F298" s="7" t="s">
        <v>93</v>
      </c>
      <c r="G298" s="17">
        <v>550</v>
      </c>
      <c r="H298" s="17">
        <v>21450</v>
      </c>
      <c r="I298" s="18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customFormat="1" x14ac:dyDescent="0.25">
      <c r="A299" s="5">
        <v>290</v>
      </c>
      <c r="B299" s="6"/>
      <c r="C299" s="6" t="s">
        <v>225</v>
      </c>
      <c r="D299" s="7"/>
      <c r="E299" s="5">
        <v>39</v>
      </c>
      <c r="F299" s="7" t="s">
        <v>93</v>
      </c>
      <c r="G299" s="17">
        <v>120</v>
      </c>
      <c r="H299" s="17">
        <v>4680</v>
      </c>
      <c r="I299" s="18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customFormat="1" x14ac:dyDescent="0.25">
      <c r="A300" s="5">
        <v>291</v>
      </c>
      <c r="B300" s="6"/>
      <c r="C300" s="6" t="s">
        <v>211</v>
      </c>
      <c r="D300" s="7"/>
      <c r="E300" s="5">
        <v>39</v>
      </c>
      <c r="F300" s="7" t="s">
        <v>93</v>
      </c>
      <c r="G300" s="17">
        <v>20</v>
      </c>
      <c r="H300" s="17">
        <v>780</v>
      </c>
      <c r="I300" s="18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customFormat="1" x14ac:dyDescent="0.25">
      <c r="A301" s="5">
        <v>292</v>
      </c>
      <c r="B301" s="6"/>
      <c r="C301" s="6" t="s">
        <v>210</v>
      </c>
      <c r="D301" s="7"/>
      <c r="E301" s="5">
        <v>39</v>
      </c>
      <c r="F301" s="7" t="s">
        <v>85</v>
      </c>
      <c r="G301" s="17">
        <v>1250</v>
      </c>
      <c r="H301" s="17">
        <v>48750</v>
      </c>
      <c r="I301" s="18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customFormat="1" x14ac:dyDescent="0.25">
      <c r="A302" s="5">
        <v>293</v>
      </c>
      <c r="B302" s="6"/>
      <c r="C302" s="6" t="s">
        <v>226</v>
      </c>
      <c r="D302" s="7"/>
      <c r="E302" s="5">
        <v>39</v>
      </c>
      <c r="F302" s="7" t="s">
        <v>108</v>
      </c>
      <c r="G302" s="17">
        <v>250</v>
      </c>
      <c r="H302" s="17">
        <v>9750</v>
      </c>
      <c r="I302" s="18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customFormat="1" x14ac:dyDescent="0.25">
      <c r="A303" s="5">
        <v>294</v>
      </c>
      <c r="B303" s="6"/>
      <c r="C303" s="6" t="s">
        <v>219</v>
      </c>
      <c r="D303" s="7"/>
      <c r="E303" s="5">
        <v>39</v>
      </c>
      <c r="F303" s="7" t="s">
        <v>155</v>
      </c>
      <c r="G303" s="17">
        <v>400</v>
      </c>
      <c r="H303" s="17">
        <v>15600</v>
      </c>
      <c r="I303" s="18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customFormat="1" x14ac:dyDescent="0.25">
      <c r="A304" s="8">
        <v>295</v>
      </c>
      <c r="B304" s="13" t="s">
        <v>102</v>
      </c>
      <c r="C304" s="13" t="s">
        <v>44</v>
      </c>
      <c r="D304" s="14" t="s">
        <v>35</v>
      </c>
      <c r="E304" s="14"/>
      <c r="F304" s="14"/>
      <c r="G304" s="13"/>
      <c r="H304" s="15">
        <v>70800</v>
      </c>
      <c r="I304" s="13" t="s">
        <v>68</v>
      </c>
      <c r="J304" s="20"/>
      <c r="K304" s="20">
        <v>1</v>
      </c>
      <c r="L304" s="20"/>
      <c r="M304" s="20"/>
      <c r="N304" s="20">
        <v>1</v>
      </c>
      <c r="O304" s="20"/>
      <c r="P304" s="20"/>
      <c r="Q304" s="20"/>
      <c r="R304" s="20"/>
      <c r="S304" s="20">
        <v>1</v>
      </c>
      <c r="T304" s="20"/>
      <c r="U304" s="20"/>
    </row>
    <row r="305" spans="1:21" customFormat="1" x14ac:dyDescent="0.25">
      <c r="A305" s="5">
        <v>296</v>
      </c>
      <c r="B305" s="6"/>
      <c r="C305" s="6" t="s">
        <v>209</v>
      </c>
      <c r="D305" s="7"/>
      <c r="E305" s="5">
        <v>12</v>
      </c>
      <c r="F305" s="7" t="s">
        <v>93</v>
      </c>
      <c r="G305" s="17">
        <v>735</v>
      </c>
      <c r="H305" s="17">
        <v>8820</v>
      </c>
      <c r="I305" s="18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customFormat="1" x14ac:dyDescent="0.25">
      <c r="A306" s="5">
        <v>297</v>
      </c>
      <c r="B306" s="6"/>
      <c r="C306" s="6" t="s">
        <v>212</v>
      </c>
      <c r="D306" s="7"/>
      <c r="E306" s="5">
        <v>12</v>
      </c>
      <c r="F306" s="7" t="s">
        <v>213</v>
      </c>
      <c r="G306" s="17">
        <v>35</v>
      </c>
      <c r="H306" s="17">
        <v>420</v>
      </c>
      <c r="I306" s="18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customFormat="1" x14ac:dyDescent="0.25">
      <c r="A307" s="5">
        <v>298</v>
      </c>
      <c r="B307" s="6"/>
      <c r="C307" s="6" t="s">
        <v>214</v>
      </c>
      <c r="D307" s="7"/>
      <c r="E307" s="5">
        <v>12</v>
      </c>
      <c r="F307" s="7" t="s">
        <v>93</v>
      </c>
      <c r="G307" s="17">
        <v>20</v>
      </c>
      <c r="H307" s="17">
        <v>240</v>
      </c>
      <c r="I307" s="18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customFormat="1" x14ac:dyDescent="0.25">
      <c r="A308" s="5">
        <v>299</v>
      </c>
      <c r="B308" s="6"/>
      <c r="C308" s="6" t="s">
        <v>94</v>
      </c>
      <c r="D308" s="7"/>
      <c r="E308" s="5">
        <v>12</v>
      </c>
      <c r="F308" s="7" t="s">
        <v>93</v>
      </c>
      <c r="G308" s="17">
        <v>10</v>
      </c>
      <c r="H308" s="17">
        <v>120</v>
      </c>
      <c r="I308" s="18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customFormat="1" x14ac:dyDescent="0.25">
      <c r="A309" s="5">
        <v>300</v>
      </c>
      <c r="B309" s="6"/>
      <c r="C309" s="6" t="s">
        <v>215</v>
      </c>
      <c r="D309" s="7"/>
      <c r="E309" s="5">
        <v>12</v>
      </c>
      <c r="F309" s="7" t="s">
        <v>93</v>
      </c>
      <c r="G309" s="17">
        <v>25</v>
      </c>
      <c r="H309" s="17">
        <v>300</v>
      </c>
      <c r="I309" s="18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customFormat="1" x14ac:dyDescent="0.25">
      <c r="A310" s="5">
        <v>301</v>
      </c>
      <c r="B310" s="6"/>
      <c r="C310" s="6" t="s">
        <v>216</v>
      </c>
      <c r="D310" s="7"/>
      <c r="E310" s="5">
        <v>12</v>
      </c>
      <c r="F310" s="7" t="s">
        <v>93</v>
      </c>
      <c r="G310" s="17">
        <v>10</v>
      </c>
      <c r="H310" s="17">
        <v>120</v>
      </c>
      <c r="I310" s="18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customFormat="1" x14ac:dyDescent="0.25">
      <c r="A311" s="5">
        <v>302</v>
      </c>
      <c r="B311" s="6"/>
      <c r="C311" s="6" t="s">
        <v>217</v>
      </c>
      <c r="D311" s="7"/>
      <c r="E311" s="5">
        <v>12</v>
      </c>
      <c r="F311" s="7" t="s">
        <v>93</v>
      </c>
      <c r="G311" s="17">
        <v>50</v>
      </c>
      <c r="H311" s="17">
        <v>600</v>
      </c>
      <c r="I311" s="18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customFormat="1" x14ac:dyDescent="0.25">
      <c r="A312" s="5">
        <v>303</v>
      </c>
      <c r="B312" s="6"/>
      <c r="C312" s="6" t="s">
        <v>220</v>
      </c>
      <c r="D312" s="7"/>
      <c r="E312" s="5">
        <v>12</v>
      </c>
      <c r="F312" s="7" t="s">
        <v>93</v>
      </c>
      <c r="G312" s="17">
        <v>35</v>
      </c>
      <c r="H312" s="17">
        <v>420</v>
      </c>
      <c r="I312" s="18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customFormat="1" x14ac:dyDescent="0.25">
      <c r="A313" s="5">
        <v>304</v>
      </c>
      <c r="B313" s="6"/>
      <c r="C313" s="6" t="s">
        <v>221</v>
      </c>
      <c r="D313" s="7"/>
      <c r="E313" s="5">
        <v>12</v>
      </c>
      <c r="F313" s="7" t="s">
        <v>93</v>
      </c>
      <c r="G313" s="17">
        <v>40</v>
      </c>
      <c r="H313" s="17">
        <v>480</v>
      </c>
      <c r="I313" s="18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customFormat="1" x14ac:dyDescent="0.25">
      <c r="A314" s="5">
        <v>305</v>
      </c>
      <c r="B314" s="6"/>
      <c r="C314" s="6" t="s">
        <v>222</v>
      </c>
      <c r="D314" s="7"/>
      <c r="E314" s="5">
        <v>12</v>
      </c>
      <c r="F314" s="7" t="s">
        <v>93</v>
      </c>
      <c r="G314" s="17">
        <v>25</v>
      </c>
      <c r="H314" s="17">
        <v>300</v>
      </c>
      <c r="I314" s="18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customFormat="1" x14ac:dyDescent="0.25">
      <c r="A315" s="5">
        <v>306</v>
      </c>
      <c r="B315" s="6"/>
      <c r="C315" s="6" t="s">
        <v>223</v>
      </c>
      <c r="D315" s="7"/>
      <c r="E315" s="5">
        <v>12</v>
      </c>
      <c r="F315" s="7" t="s">
        <v>93</v>
      </c>
      <c r="G315" s="17">
        <v>10</v>
      </c>
      <c r="H315" s="17">
        <v>120</v>
      </c>
      <c r="I315" s="18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customFormat="1" x14ac:dyDescent="0.25">
      <c r="A316" s="5">
        <v>307</v>
      </c>
      <c r="B316" s="6"/>
      <c r="C316" s="6" t="s">
        <v>218</v>
      </c>
      <c r="D316" s="7"/>
      <c r="E316" s="5">
        <v>12</v>
      </c>
      <c r="F316" s="7" t="s">
        <v>121</v>
      </c>
      <c r="G316" s="17">
        <v>850</v>
      </c>
      <c r="H316" s="17">
        <v>10200</v>
      </c>
      <c r="I316" s="18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customFormat="1" x14ac:dyDescent="0.25">
      <c r="A317" s="5">
        <v>308</v>
      </c>
      <c r="B317" s="6"/>
      <c r="C317" s="6" t="s">
        <v>224</v>
      </c>
      <c r="D317" s="7"/>
      <c r="E317" s="5">
        <v>12</v>
      </c>
      <c r="F317" s="7" t="s">
        <v>93</v>
      </c>
      <c r="G317" s="17">
        <v>535</v>
      </c>
      <c r="H317" s="17">
        <v>6420</v>
      </c>
      <c r="I317" s="18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customFormat="1" x14ac:dyDescent="0.25">
      <c r="A318" s="5">
        <v>309</v>
      </c>
      <c r="B318" s="6"/>
      <c r="C318" s="6" t="s">
        <v>225</v>
      </c>
      <c r="D318" s="7"/>
      <c r="E318" s="5">
        <v>12</v>
      </c>
      <c r="F318" s="7" t="s">
        <v>93</v>
      </c>
      <c r="G318" s="17">
        <v>120</v>
      </c>
      <c r="H318" s="17">
        <v>1440</v>
      </c>
      <c r="I318" s="18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customFormat="1" x14ac:dyDescent="0.25">
      <c r="A319" s="5">
        <v>310</v>
      </c>
      <c r="B319" s="6"/>
      <c r="C319" s="6" t="s">
        <v>210</v>
      </c>
      <c r="D319" s="7"/>
      <c r="E319" s="5">
        <v>24</v>
      </c>
      <c r="F319" s="7" t="s">
        <v>85</v>
      </c>
      <c r="G319" s="17">
        <v>1250</v>
      </c>
      <c r="H319" s="17">
        <v>30000</v>
      </c>
      <c r="I319" s="18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customFormat="1" x14ac:dyDescent="0.25">
      <c r="A320" s="5">
        <v>311</v>
      </c>
      <c r="B320" s="6"/>
      <c r="C320" s="6" t="s">
        <v>211</v>
      </c>
      <c r="D320" s="7"/>
      <c r="E320" s="5">
        <v>12</v>
      </c>
      <c r="F320" s="7" t="s">
        <v>93</v>
      </c>
      <c r="G320" s="17">
        <v>50</v>
      </c>
      <c r="H320" s="17">
        <v>600</v>
      </c>
      <c r="I320" s="18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customFormat="1" x14ac:dyDescent="0.25">
      <c r="A321" s="5">
        <v>312</v>
      </c>
      <c r="B321" s="6"/>
      <c r="C321" s="6" t="s">
        <v>226</v>
      </c>
      <c r="D321" s="7"/>
      <c r="E321" s="5">
        <v>12</v>
      </c>
      <c r="F321" s="7" t="s">
        <v>108</v>
      </c>
      <c r="G321" s="17">
        <v>450</v>
      </c>
      <c r="H321" s="17">
        <v>5400</v>
      </c>
      <c r="I321" s="18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customFormat="1" x14ac:dyDescent="0.25">
      <c r="A322" s="5">
        <v>313</v>
      </c>
      <c r="B322" s="6"/>
      <c r="C322" s="6" t="s">
        <v>154</v>
      </c>
      <c r="D322" s="7"/>
      <c r="E322" s="5">
        <v>12</v>
      </c>
      <c r="F322" s="7" t="s">
        <v>155</v>
      </c>
      <c r="G322" s="17">
        <v>400</v>
      </c>
      <c r="H322" s="17">
        <v>4800</v>
      </c>
      <c r="I322" s="18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customFormat="1" x14ac:dyDescent="0.25">
      <c r="A323" s="8">
        <v>314</v>
      </c>
      <c r="B323" s="13" t="s">
        <v>102</v>
      </c>
      <c r="C323" s="13" t="s">
        <v>41</v>
      </c>
      <c r="D323" s="14" t="s">
        <v>35</v>
      </c>
      <c r="E323" s="14"/>
      <c r="F323" s="14"/>
      <c r="G323" s="13"/>
      <c r="H323" s="15">
        <v>100800</v>
      </c>
      <c r="I323" s="13" t="s">
        <v>68</v>
      </c>
      <c r="J323" s="20"/>
      <c r="K323" s="20">
        <v>1</v>
      </c>
      <c r="L323" s="20"/>
      <c r="M323" s="20"/>
      <c r="N323" s="20">
        <v>1</v>
      </c>
      <c r="O323" s="20"/>
      <c r="P323" s="20"/>
      <c r="Q323" s="20"/>
      <c r="R323" s="20"/>
      <c r="S323" s="20">
        <v>1</v>
      </c>
      <c r="T323" s="20"/>
      <c r="U323" s="20"/>
    </row>
    <row r="324" spans="1:21" customFormat="1" x14ac:dyDescent="0.25">
      <c r="A324" s="5">
        <v>315</v>
      </c>
      <c r="B324" s="6"/>
      <c r="C324" s="6" t="s">
        <v>209</v>
      </c>
      <c r="D324" s="7"/>
      <c r="E324" s="5">
        <v>24</v>
      </c>
      <c r="F324" s="7" t="s">
        <v>93</v>
      </c>
      <c r="G324" s="17">
        <v>700</v>
      </c>
      <c r="H324" s="17">
        <v>16800</v>
      </c>
      <c r="I324" s="18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customFormat="1" x14ac:dyDescent="0.25">
      <c r="A325" s="5">
        <v>316</v>
      </c>
      <c r="B325" s="6"/>
      <c r="C325" s="6" t="s">
        <v>212</v>
      </c>
      <c r="D325" s="7"/>
      <c r="E325" s="5">
        <v>24</v>
      </c>
      <c r="F325" s="7" t="s">
        <v>213</v>
      </c>
      <c r="G325" s="17">
        <v>35</v>
      </c>
      <c r="H325" s="17">
        <v>840</v>
      </c>
      <c r="I325" s="18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customFormat="1" x14ac:dyDescent="0.25">
      <c r="A326" s="5">
        <v>317</v>
      </c>
      <c r="B326" s="6"/>
      <c r="C326" s="6" t="s">
        <v>214</v>
      </c>
      <c r="D326" s="7"/>
      <c r="E326" s="5">
        <v>24</v>
      </c>
      <c r="F326" s="7" t="s">
        <v>93</v>
      </c>
      <c r="G326" s="17">
        <v>20</v>
      </c>
      <c r="H326" s="17">
        <v>480</v>
      </c>
      <c r="I326" s="18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customFormat="1" x14ac:dyDescent="0.25">
      <c r="A327" s="5">
        <v>318</v>
      </c>
      <c r="B327" s="6"/>
      <c r="C327" s="6" t="s">
        <v>94</v>
      </c>
      <c r="D327" s="7"/>
      <c r="E327" s="5">
        <v>24</v>
      </c>
      <c r="F327" s="7" t="s">
        <v>93</v>
      </c>
      <c r="G327" s="17">
        <v>10</v>
      </c>
      <c r="H327" s="17">
        <v>240</v>
      </c>
      <c r="I327" s="18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customFormat="1" x14ac:dyDescent="0.25">
      <c r="A328" s="5">
        <v>319</v>
      </c>
      <c r="B328" s="6"/>
      <c r="C328" s="6" t="s">
        <v>215</v>
      </c>
      <c r="D328" s="7"/>
      <c r="E328" s="5">
        <v>24</v>
      </c>
      <c r="F328" s="7" t="s">
        <v>93</v>
      </c>
      <c r="G328" s="17">
        <v>25</v>
      </c>
      <c r="H328" s="17">
        <v>600</v>
      </c>
      <c r="I328" s="18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customFormat="1" x14ac:dyDescent="0.25">
      <c r="A329" s="5">
        <v>320</v>
      </c>
      <c r="B329" s="6"/>
      <c r="C329" s="6" t="s">
        <v>216</v>
      </c>
      <c r="D329" s="7"/>
      <c r="E329" s="5">
        <v>24</v>
      </c>
      <c r="F329" s="7" t="s">
        <v>93</v>
      </c>
      <c r="G329" s="17">
        <v>10</v>
      </c>
      <c r="H329" s="17">
        <v>240</v>
      </c>
      <c r="I329" s="18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customFormat="1" x14ac:dyDescent="0.25">
      <c r="A330" s="5">
        <v>321</v>
      </c>
      <c r="B330" s="6"/>
      <c r="C330" s="6" t="s">
        <v>217</v>
      </c>
      <c r="D330" s="7"/>
      <c r="E330" s="5">
        <v>24</v>
      </c>
      <c r="F330" s="7" t="s">
        <v>93</v>
      </c>
      <c r="G330" s="17">
        <v>50</v>
      </c>
      <c r="H330" s="17">
        <v>1200</v>
      </c>
      <c r="I330" s="18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customFormat="1" x14ac:dyDescent="0.25">
      <c r="A331" s="5">
        <v>322</v>
      </c>
      <c r="B331" s="6"/>
      <c r="C331" s="6" t="s">
        <v>220</v>
      </c>
      <c r="D331" s="7"/>
      <c r="E331" s="5">
        <v>24</v>
      </c>
      <c r="F331" s="7" t="s">
        <v>93</v>
      </c>
      <c r="G331" s="17">
        <v>35</v>
      </c>
      <c r="H331" s="17">
        <v>840</v>
      </c>
      <c r="I331" s="18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customFormat="1" x14ac:dyDescent="0.25">
      <c r="A332" s="5">
        <v>323</v>
      </c>
      <c r="B332" s="6"/>
      <c r="C332" s="6" t="s">
        <v>221</v>
      </c>
      <c r="D332" s="7"/>
      <c r="E332" s="5">
        <v>24</v>
      </c>
      <c r="F332" s="7" t="s">
        <v>93</v>
      </c>
      <c r="G332" s="17">
        <v>40</v>
      </c>
      <c r="H332" s="17">
        <v>960</v>
      </c>
      <c r="I332" s="18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customFormat="1" x14ac:dyDescent="0.25">
      <c r="A333" s="5">
        <v>324</v>
      </c>
      <c r="B333" s="6"/>
      <c r="C333" s="6" t="s">
        <v>222</v>
      </c>
      <c r="D333" s="7"/>
      <c r="E333" s="5">
        <v>24</v>
      </c>
      <c r="F333" s="7" t="s">
        <v>93</v>
      </c>
      <c r="G333" s="17">
        <v>25</v>
      </c>
      <c r="H333" s="17">
        <v>600</v>
      </c>
      <c r="I333" s="18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customFormat="1" x14ac:dyDescent="0.25">
      <c r="A334" s="5">
        <v>325</v>
      </c>
      <c r="B334" s="6"/>
      <c r="C334" s="6" t="s">
        <v>223</v>
      </c>
      <c r="D334" s="7"/>
      <c r="E334" s="5">
        <v>24</v>
      </c>
      <c r="F334" s="7" t="s">
        <v>93</v>
      </c>
      <c r="G334" s="17">
        <v>10</v>
      </c>
      <c r="H334" s="17">
        <v>240</v>
      </c>
      <c r="I334" s="18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customFormat="1" x14ac:dyDescent="0.25">
      <c r="A335" s="5">
        <v>326</v>
      </c>
      <c r="B335" s="6"/>
      <c r="C335" s="6" t="s">
        <v>218</v>
      </c>
      <c r="D335" s="7"/>
      <c r="E335" s="5">
        <v>24</v>
      </c>
      <c r="F335" s="7" t="s">
        <v>121</v>
      </c>
      <c r="G335" s="17">
        <v>350</v>
      </c>
      <c r="H335" s="17">
        <v>8400</v>
      </c>
      <c r="I335" s="18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customFormat="1" x14ac:dyDescent="0.25">
      <c r="A336" s="5">
        <v>327</v>
      </c>
      <c r="B336" s="6"/>
      <c r="C336" s="6" t="s">
        <v>224</v>
      </c>
      <c r="D336" s="7"/>
      <c r="E336" s="5">
        <v>24</v>
      </c>
      <c r="F336" s="7" t="s">
        <v>93</v>
      </c>
      <c r="G336" s="17">
        <v>500</v>
      </c>
      <c r="H336" s="17">
        <v>12000</v>
      </c>
      <c r="I336" s="18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customFormat="1" x14ac:dyDescent="0.25">
      <c r="A337" s="5">
        <v>328</v>
      </c>
      <c r="B337" s="6"/>
      <c r="C337" s="6" t="s">
        <v>225</v>
      </c>
      <c r="D337" s="7"/>
      <c r="E337" s="5">
        <v>24</v>
      </c>
      <c r="F337" s="7" t="s">
        <v>93</v>
      </c>
      <c r="G337" s="17">
        <v>120</v>
      </c>
      <c r="H337" s="17">
        <v>2880</v>
      </c>
      <c r="I337" s="18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customFormat="1" x14ac:dyDescent="0.25">
      <c r="A338" s="5">
        <v>329</v>
      </c>
      <c r="B338" s="6"/>
      <c r="C338" s="6" t="s">
        <v>210</v>
      </c>
      <c r="D338" s="7"/>
      <c r="E338" s="5">
        <v>30</v>
      </c>
      <c r="F338" s="7" t="s">
        <v>85</v>
      </c>
      <c r="G338" s="17">
        <v>1100</v>
      </c>
      <c r="H338" s="17">
        <v>33000</v>
      </c>
      <c r="I338" s="18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customFormat="1" x14ac:dyDescent="0.25">
      <c r="A339" s="5">
        <v>330</v>
      </c>
      <c r="B339" s="6"/>
      <c r="C339" s="6" t="s">
        <v>227</v>
      </c>
      <c r="D339" s="7"/>
      <c r="E339" s="5">
        <v>24</v>
      </c>
      <c r="F339" s="7" t="s">
        <v>108</v>
      </c>
      <c r="G339" s="17">
        <v>450</v>
      </c>
      <c r="H339" s="17">
        <v>10800</v>
      </c>
      <c r="I339" s="18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customFormat="1" x14ac:dyDescent="0.25">
      <c r="A340" s="5">
        <v>331</v>
      </c>
      <c r="B340" s="6"/>
      <c r="C340" s="6" t="s">
        <v>211</v>
      </c>
      <c r="D340" s="7"/>
      <c r="E340" s="5">
        <v>24</v>
      </c>
      <c r="F340" s="7" t="s">
        <v>93</v>
      </c>
      <c r="G340" s="17">
        <v>45</v>
      </c>
      <c r="H340" s="17">
        <v>1080</v>
      </c>
      <c r="I340" s="18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customFormat="1" x14ac:dyDescent="0.25">
      <c r="A341" s="5">
        <v>332</v>
      </c>
      <c r="B341" s="6"/>
      <c r="C341" s="6" t="s">
        <v>154</v>
      </c>
      <c r="D341" s="7"/>
      <c r="E341" s="5">
        <v>24</v>
      </c>
      <c r="F341" s="7" t="s">
        <v>155</v>
      </c>
      <c r="G341" s="17">
        <v>400</v>
      </c>
      <c r="H341" s="17">
        <v>9600</v>
      </c>
      <c r="I341" s="18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customFormat="1" x14ac:dyDescent="0.25">
      <c r="A342" s="8">
        <v>333</v>
      </c>
      <c r="B342" s="13" t="s">
        <v>102</v>
      </c>
      <c r="C342" s="13" t="s">
        <v>40</v>
      </c>
      <c r="D342" s="14" t="s">
        <v>35</v>
      </c>
      <c r="E342" s="14"/>
      <c r="F342" s="14"/>
      <c r="G342" s="13"/>
      <c r="H342" s="15">
        <v>175500</v>
      </c>
      <c r="I342" s="13" t="s">
        <v>68</v>
      </c>
      <c r="J342" s="20"/>
      <c r="K342" s="20">
        <v>1</v>
      </c>
      <c r="L342" s="20"/>
      <c r="M342" s="20"/>
      <c r="N342" s="20">
        <v>1</v>
      </c>
      <c r="O342" s="20"/>
      <c r="P342" s="20"/>
      <c r="Q342" s="20"/>
      <c r="R342" s="20"/>
      <c r="S342" s="20">
        <v>1</v>
      </c>
      <c r="T342" s="20"/>
      <c r="U342" s="20"/>
    </row>
    <row r="343" spans="1:21" customFormat="1" x14ac:dyDescent="0.25">
      <c r="A343" s="5">
        <v>334</v>
      </c>
      <c r="B343" s="6"/>
      <c r="C343" s="6" t="s">
        <v>209</v>
      </c>
      <c r="D343" s="7"/>
      <c r="E343" s="5">
        <v>45</v>
      </c>
      <c r="F343" s="7" t="s">
        <v>93</v>
      </c>
      <c r="G343" s="17">
        <v>750</v>
      </c>
      <c r="H343" s="17">
        <v>33750</v>
      </c>
      <c r="I343" s="18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customFormat="1" x14ac:dyDescent="0.25">
      <c r="A344" s="5">
        <v>335</v>
      </c>
      <c r="B344" s="6"/>
      <c r="C344" s="6" t="s">
        <v>212</v>
      </c>
      <c r="D344" s="7"/>
      <c r="E344" s="5">
        <v>45</v>
      </c>
      <c r="F344" s="7" t="s">
        <v>213</v>
      </c>
      <c r="G344" s="17">
        <v>35</v>
      </c>
      <c r="H344" s="17">
        <v>1575</v>
      </c>
      <c r="I344" s="18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customFormat="1" x14ac:dyDescent="0.25">
      <c r="A345" s="5">
        <v>336</v>
      </c>
      <c r="B345" s="6"/>
      <c r="C345" s="6" t="s">
        <v>214</v>
      </c>
      <c r="D345" s="7"/>
      <c r="E345" s="5">
        <v>45</v>
      </c>
      <c r="F345" s="7" t="s">
        <v>93</v>
      </c>
      <c r="G345" s="17">
        <v>20</v>
      </c>
      <c r="H345" s="17">
        <v>900</v>
      </c>
      <c r="I345" s="18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customFormat="1" x14ac:dyDescent="0.25">
      <c r="A346" s="5">
        <v>337</v>
      </c>
      <c r="B346" s="6"/>
      <c r="C346" s="6" t="s">
        <v>94</v>
      </c>
      <c r="D346" s="7"/>
      <c r="E346" s="5">
        <v>45</v>
      </c>
      <c r="F346" s="7" t="s">
        <v>93</v>
      </c>
      <c r="G346" s="17">
        <v>10</v>
      </c>
      <c r="H346" s="17">
        <v>450</v>
      </c>
      <c r="I346" s="18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customFormat="1" x14ac:dyDescent="0.25">
      <c r="A347" s="5">
        <v>338</v>
      </c>
      <c r="B347" s="6"/>
      <c r="C347" s="6" t="s">
        <v>215</v>
      </c>
      <c r="D347" s="7"/>
      <c r="E347" s="5">
        <v>45</v>
      </c>
      <c r="F347" s="7" t="s">
        <v>93</v>
      </c>
      <c r="G347" s="17">
        <v>25</v>
      </c>
      <c r="H347" s="17">
        <v>1125</v>
      </c>
      <c r="I347" s="18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customFormat="1" x14ac:dyDescent="0.25">
      <c r="A348" s="5">
        <v>339</v>
      </c>
      <c r="B348" s="6"/>
      <c r="C348" s="6" t="s">
        <v>216</v>
      </c>
      <c r="D348" s="7"/>
      <c r="E348" s="5">
        <v>45</v>
      </c>
      <c r="F348" s="7" t="s">
        <v>93</v>
      </c>
      <c r="G348" s="17">
        <v>10</v>
      </c>
      <c r="H348" s="17">
        <v>450</v>
      </c>
      <c r="I348" s="18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customFormat="1" x14ac:dyDescent="0.25">
      <c r="A349" s="5">
        <v>340</v>
      </c>
      <c r="B349" s="6"/>
      <c r="C349" s="6" t="s">
        <v>217</v>
      </c>
      <c r="D349" s="7"/>
      <c r="E349" s="5">
        <v>45</v>
      </c>
      <c r="F349" s="7" t="s">
        <v>93</v>
      </c>
      <c r="G349" s="17">
        <v>50</v>
      </c>
      <c r="H349" s="17">
        <v>2250</v>
      </c>
      <c r="I349" s="18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customFormat="1" x14ac:dyDescent="0.25">
      <c r="A350" s="5">
        <v>341</v>
      </c>
      <c r="B350" s="6"/>
      <c r="C350" s="6" t="s">
        <v>220</v>
      </c>
      <c r="D350" s="7"/>
      <c r="E350" s="5">
        <v>45</v>
      </c>
      <c r="F350" s="7" t="s">
        <v>93</v>
      </c>
      <c r="G350" s="17">
        <v>35</v>
      </c>
      <c r="H350" s="17">
        <v>1575</v>
      </c>
      <c r="I350" s="18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customFormat="1" x14ac:dyDescent="0.25">
      <c r="A351" s="5">
        <v>342</v>
      </c>
      <c r="B351" s="6"/>
      <c r="C351" s="6" t="s">
        <v>221</v>
      </c>
      <c r="D351" s="7"/>
      <c r="E351" s="5">
        <v>45</v>
      </c>
      <c r="F351" s="7" t="s">
        <v>93</v>
      </c>
      <c r="G351" s="17">
        <v>40</v>
      </c>
      <c r="H351" s="17">
        <v>1800</v>
      </c>
      <c r="I351" s="18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customFormat="1" x14ac:dyDescent="0.25">
      <c r="A352" s="5">
        <v>343</v>
      </c>
      <c r="B352" s="6"/>
      <c r="C352" s="6" t="s">
        <v>222</v>
      </c>
      <c r="D352" s="7"/>
      <c r="E352" s="5">
        <v>45</v>
      </c>
      <c r="F352" s="7" t="s">
        <v>93</v>
      </c>
      <c r="G352" s="17">
        <v>25</v>
      </c>
      <c r="H352" s="17">
        <v>1125</v>
      </c>
      <c r="I352" s="18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customFormat="1" x14ac:dyDescent="0.25">
      <c r="A353" s="5">
        <v>344</v>
      </c>
      <c r="B353" s="6"/>
      <c r="C353" s="6" t="s">
        <v>223</v>
      </c>
      <c r="D353" s="7"/>
      <c r="E353" s="5">
        <v>45</v>
      </c>
      <c r="F353" s="7" t="s">
        <v>93</v>
      </c>
      <c r="G353" s="17">
        <v>10</v>
      </c>
      <c r="H353" s="17">
        <v>450</v>
      </c>
      <c r="I353" s="18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customFormat="1" x14ac:dyDescent="0.25">
      <c r="A354" s="5">
        <v>345</v>
      </c>
      <c r="B354" s="6"/>
      <c r="C354" s="6" t="s">
        <v>218</v>
      </c>
      <c r="D354" s="7"/>
      <c r="E354" s="5">
        <v>45</v>
      </c>
      <c r="F354" s="7" t="s">
        <v>121</v>
      </c>
      <c r="G354" s="17">
        <v>450</v>
      </c>
      <c r="H354" s="17">
        <v>20250</v>
      </c>
      <c r="I354" s="18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customFormat="1" x14ac:dyDescent="0.25">
      <c r="A355" s="5">
        <v>346</v>
      </c>
      <c r="B355" s="6"/>
      <c r="C355" s="6" t="s">
        <v>224</v>
      </c>
      <c r="D355" s="7"/>
      <c r="E355" s="5">
        <v>45</v>
      </c>
      <c r="F355" s="7" t="s">
        <v>93</v>
      </c>
      <c r="G355" s="17">
        <v>550</v>
      </c>
      <c r="H355" s="17">
        <v>24750</v>
      </c>
      <c r="I355" s="18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customFormat="1" x14ac:dyDescent="0.25">
      <c r="A356" s="5">
        <v>347</v>
      </c>
      <c r="B356" s="6"/>
      <c r="C356" s="6" t="s">
        <v>225</v>
      </c>
      <c r="D356" s="7"/>
      <c r="E356" s="5">
        <v>45</v>
      </c>
      <c r="F356" s="7" t="s">
        <v>93</v>
      </c>
      <c r="G356" s="17">
        <v>120</v>
      </c>
      <c r="H356" s="17">
        <v>5400</v>
      </c>
      <c r="I356" s="18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customFormat="1" x14ac:dyDescent="0.25">
      <c r="A357" s="5">
        <v>348</v>
      </c>
      <c r="B357" s="6"/>
      <c r="C357" s="6" t="s">
        <v>210</v>
      </c>
      <c r="D357" s="7"/>
      <c r="E357" s="5">
        <v>45</v>
      </c>
      <c r="F357" s="7" t="s">
        <v>85</v>
      </c>
      <c r="G357" s="17">
        <v>1120</v>
      </c>
      <c r="H357" s="17">
        <v>50400</v>
      </c>
      <c r="I357" s="18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customFormat="1" x14ac:dyDescent="0.25">
      <c r="A358" s="5">
        <v>349</v>
      </c>
      <c r="B358" s="6"/>
      <c r="C358" s="6" t="s">
        <v>226</v>
      </c>
      <c r="D358" s="7"/>
      <c r="E358" s="5">
        <v>45</v>
      </c>
      <c r="F358" s="7" t="s">
        <v>108</v>
      </c>
      <c r="G358" s="17">
        <v>250</v>
      </c>
      <c r="H358" s="17">
        <v>11250</v>
      </c>
      <c r="I358" s="18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customFormat="1" x14ac:dyDescent="0.25">
      <c r="A359" s="5">
        <v>350</v>
      </c>
      <c r="B359" s="6"/>
      <c r="C359" s="6" t="s">
        <v>154</v>
      </c>
      <c r="D359" s="7"/>
      <c r="E359" s="5">
        <v>45</v>
      </c>
      <c r="F359" s="7" t="s">
        <v>39</v>
      </c>
      <c r="G359" s="17">
        <v>400</v>
      </c>
      <c r="H359" s="17">
        <v>18000</v>
      </c>
      <c r="I359" s="18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customFormat="1" x14ac:dyDescent="0.25">
      <c r="A360" s="8">
        <v>351</v>
      </c>
      <c r="B360" s="13" t="s">
        <v>102</v>
      </c>
      <c r="C360" s="13" t="s">
        <v>38</v>
      </c>
      <c r="D360" s="14" t="s">
        <v>35</v>
      </c>
      <c r="E360" s="14"/>
      <c r="F360" s="14"/>
      <c r="G360" s="13"/>
      <c r="H360" s="15">
        <v>123900</v>
      </c>
      <c r="I360" s="13" t="s">
        <v>68</v>
      </c>
      <c r="J360" s="20"/>
      <c r="K360" s="20">
        <v>1</v>
      </c>
      <c r="L360" s="20"/>
      <c r="M360" s="20"/>
      <c r="N360" s="20">
        <v>1</v>
      </c>
      <c r="O360" s="20"/>
      <c r="P360" s="20"/>
      <c r="Q360" s="20"/>
      <c r="R360" s="20"/>
      <c r="S360" s="20">
        <v>1</v>
      </c>
      <c r="T360" s="20"/>
      <c r="U360" s="20"/>
    </row>
    <row r="361" spans="1:21" customFormat="1" x14ac:dyDescent="0.25">
      <c r="A361" s="5">
        <v>352</v>
      </c>
      <c r="B361" s="6"/>
      <c r="C361" s="6" t="s">
        <v>209</v>
      </c>
      <c r="D361" s="7"/>
      <c r="E361" s="5">
        <v>21</v>
      </c>
      <c r="F361" s="7" t="s">
        <v>93</v>
      </c>
      <c r="G361" s="17">
        <v>758</v>
      </c>
      <c r="H361" s="17">
        <v>15918</v>
      </c>
      <c r="I361" s="18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customFormat="1" x14ac:dyDescent="0.25">
      <c r="A362" s="5">
        <v>353</v>
      </c>
      <c r="B362" s="6"/>
      <c r="C362" s="6" t="s">
        <v>212</v>
      </c>
      <c r="D362" s="7"/>
      <c r="E362" s="5">
        <v>21</v>
      </c>
      <c r="F362" s="7" t="s">
        <v>213</v>
      </c>
      <c r="G362" s="17">
        <v>50</v>
      </c>
      <c r="H362" s="17">
        <v>1050</v>
      </c>
      <c r="I362" s="18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customFormat="1" x14ac:dyDescent="0.25">
      <c r="A363" s="5">
        <v>354</v>
      </c>
      <c r="B363" s="6"/>
      <c r="C363" s="6" t="s">
        <v>214</v>
      </c>
      <c r="D363" s="7"/>
      <c r="E363" s="5">
        <v>21</v>
      </c>
      <c r="F363" s="7" t="s">
        <v>93</v>
      </c>
      <c r="G363" s="17">
        <v>30</v>
      </c>
      <c r="H363" s="17">
        <v>630</v>
      </c>
      <c r="I363" s="18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customFormat="1" x14ac:dyDescent="0.25">
      <c r="A364" s="5">
        <v>355</v>
      </c>
      <c r="B364" s="6"/>
      <c r="C364" s="6" t="s">
        <v>94</v>
      </c>
      <c r="D364" s="7"/>
      <c r="E364" s="5">
        <v>21</v>
      </c>
      <c r="F364" s="7" t="s">
        <v>93</v>
      </c>
      <c r="G364" s="17">
        <v>10</v>
      </c>
      <c r="H364" s="17">
        <v>210</v>
      </c>
      <c r="I364" s="18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customFormat="1" x14ac:dyDescent="0.25">
      <c r="A365" s="5">
        <v>356</v>
      </c>
      <c r="B365" s="6"/>
      <c r="C365" s="6" t="s">
        <v>215</v>
      </c>
      <c r="D365" s="7"/>
      <c r="E365" s="5">
        <v>21</v>
      </c>
      <c r="F365" s="7" t="s">
        <v>93</v>
      </c>
      <c r="G365" s="17">
        <v>30</v>
      </c>
      <c r="H365" s="17">
        <v>630</v>
      </c>
      <c r="I365" s="18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customFormat="1" x14ac:dyDescent="0.25">
      <c r="A366" s="5">
        <v>357</v>
      </c>
      <c r="B366" s="6"/>
      <c r="C366" s="6" t="s">
        <v>216</v>
      </c>
      <c r="D366" s="7"/>
      <c r="E366" s="5">
        <v>21</v>
      </c>
      <c r="F366" s="7" t="s">
        <v>93</v>
      </c>
      <c r="G366" s="17">
        <v>15</v>
      </c>
      <c r="H366" s="17">
        <v>315</v>
      </c>
      <c r="I366" s="18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customFormat="1" x14ac:dyDescent="0.25">
      <c r="A367" s="5">
        <v>358</v>
      </c>
      <c r="B367" s="6"/>
      <c r="C367" s="6" t="s">
        <v>217</v>
      </c>
      <c r="D367" s="7"/>
      <c r="E367" s="5">
        <v>21</v>
      </c>
      <c r="F367" s="7" t="s">
        <v>93</v>
      </c>
      <c r="G367" s="17">
        <v>50</v>
      </c>
      <c r="H367" s="17">
        <v>1050</v>
      </c>
      <c r="I367" s="18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customFormat="1" x14ac:dyDescent="0.25">
      <c r="A368" s="5">
        <v>359</v>
      </c>
      <c r="B368" s="6"/>
      <c r="C368" s="6" t="s">
        <v>220</v>
      </c>
      <c r="D368" s="7"/>
      <c r="E368" s="5">
        <v>21</v>
      </c>
      <c r="F368" s="7" t="s">
        <v>93</v>
      </c>
      <c r="G368" s="17">
        <v>45</v>
      </c>
      <c r="H368" s="17">
        <v>945</v>
      </c>
      <c r="I368" s="18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customFormat="1" x14ac:dyDescent="0.25">
      <c r="A369" s="5">
        <v>360</v>
      </c>
      <c r="B369" s="6"/>
      <c r="C369" s="6" t="s">
        <v>221</v>
      </c>
      <c r="D369" s="7"/>
      <c r="E369" s="5">
        <v>21</v>
      </c>
      <c r="F369" s="7" t="s">
        <v>93</v>
      </c>
      <c r="G369" s="17">
        <v>45</v>
      </c>
      <c r="H369" s="17">
        <v>945</v>
      </c>
      <c r="I369" s="18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customFormat="1" x14ac:dyDescent="0.25">
      <c r="A370" s="5">
        <v>361</v>
      </c>
      <c r="B370" s="6"/>
      <c r="C370" s="6" t="s">
        <v>222</v>
      </c>
      <c r="D370" s="7"/>
      <c r="E370" s="5">
        <v>21</v>
      </c>
      <c r="F370" s="7" t="s">
        <v>93</v>
      </c>
      <c r="G370" s="17">
        <v>35</v>
      </c>
      <c r="H370" s="17">
        <v>735</v>
      </c>
      <c r="I370" s="18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customFormat="1" x14ac:dyDescent="0.25">
      <c r="A371" s="5">
        <v>362</v>
      </c>
      <c r="B371" s="6"/>
      <c r="C371" s="6" t="s">
        <v>223</v>
      </c>
      <c r="D371" s="7"/>
      <c r="E371" s="5">
        <v>21</v>
      </c>
      <c r="F371" s="7" t="s">
        <v>93</v>
      </c>
      <c r="G371" s="17">
        <v>12</v>
      </c>
      <c r="H371" s="17">
        <v>252</v>
      </c>
      <c r="I371" s="18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customFormat="1" x14ac:dyDescent="0.25">
      <c r="A372" s="5">
        <v>363</v>
      </c>
      <c r="B372" s="6"/>
      <c r="C372" s="6" t="s">
        <v>218</v>
      </c>
      <c r="D372" s="7"/>
      <c r="E372" s="5">
        <v>21</v>
      </c>
      <c r="F372" s="7" t="s">
        <v>121</v>
      </c>
      <c r="G372" s="17">
        <v>850</v>
      </c>
      <c r="H372" s="17">
        <v>17850</v>
      </c>
      <c r="I372" s="18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customFormat="1" x14ac:dyDescent="0.25">
      <c r="A373" s="5">
        <v>364</v>
      </c>
      <c r="B373" s="6"/>
      <c r="C373" s="6" t="s">
        <v>224</v>
      </c>
      <c r="D373" s="7"/>
      <c r="E373" s="5">
        <v>21</v>
      </c>
      <c r="F373" s="7" t="s">
        <v>93</v>
      </c>
      <c r="G373" s="17">
        <v>550</v>
      </c>
      <c r="H373" s="17">
        <v>11550</v>
      </c>
      <c r="I373" s="18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customFormat="1" x14ac:dyDescent="0.25">
      <c r="A374" s="5">
        <v>365</v>
      </c>
      <c r="B374" s="6"/>
      <c r="C374" s="6" t="s">
        <v>225</v>
      </c>
      <c r="D374" s="7"/>
      <c r="E374" s="5">
        <v>21</v>
      </c>
      <c r="F374" s="7" t="s">
        <v>93</v>
      </c>
      <c r="G374" s="17">
        <v>120</v>
      </c>
      <c r="H374" s="17">
        <v>2520</v>
      </c>
      <c r="I374" s="18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customFormat="1" x14ac:dyDescent="0.25">
      <c r="A375" s="5">
        <v>366</v>
      </c>
      <c r="B375" s="6"/>
      <c r="C375" s="6" t="s">
        <v>210</v>
      </c>
      <c r="D375" s="7"/>
      <c r="E375" s="5">
        <v>21</v>
      </c>
      <c r="F375" s="7" t="s">
        <v>85</v>
      </c>
      <c r="G375" s="17">
        <v>2400</v>
      </c>
      <c r="H375" s="17">
        <v>50400</v>
      </c>
      <c r="I375" s="18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customFormat="1" x14ac:dyDescent="0.25">
      <c r="A376" s="5">
        <v>367</v>
      </c>
      <c r="B376" s="6"/>
      <c r="C376" s="6" t="s">
        <v>226</v>
      </c>
      <c r="D376" s="7"/>
      <c r="E376" s="5">
        <v>21</v>
      </c>
      <c r="F376" s="7" t="s">
        <v>108</v>
      </c>
      <c r="G376" s="17">
        <v>450</v>
      </c>
      <c r="H376" s="17">
        <v>9450</v>
      </c>
      <c r="I376" s="18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customFormat="1" x14ac:dyDescent="0.25">
      <c r="A377" s="5">
        <v>368</v>
      </c>
      <c r="B377" s="6"/>
      <c r="C377" s="6" t="s">
        <v>211</v>
      </c>
      <c r="D377" s="7"/>
      <c r="E377" s="5">
        <v>21</v>
      </c>
      <c r="F377" s="7" t="s">
        <v>93</v>
      </c>
      <c r="G377" s="17">
        <v>50</v>
      </c>
      <c r="H377" s="17">
        <v>1050</v>
      </c>
      <c r="I377" s="18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customFormat="1" x14ac:dyDescent="0.25">
      <c r="A378" s="5">
        <v>369</v>
      </c>
      <c r="B378" s="6"/>
      <c r="C378" s="6" t="s">
        <v>154</v>
      </c>
      <c r="D378" s="7"/>
      <c r="E378" s="5">
        <v>21</v>
      </c>
      <c r="F378" s="7" t="s">
        <v>155</v>
      </c>
      <c r="G378" s="17">
        <v>400</v>
      </c>
      <c r="H378" s="17">
        <v>8400</v>
      </c>
      <c r="I378" s="18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customFormat="1" ht="25.5" x14ac:dyDescent="0.25">
      <c r="A379" s="8">
        <v>370</v>
      </c>
      <c r="B379" s="13" t="s">
        <v>102</v>
      </c>
      <c r="C379" s="13" t="s">
        <v>228</v>
      </c>
      <c r="D379" s="14" t="s">
        <v>35</v>
      </c>
      <c r="E379" s="14"/>
      <c r="F379" s="14"/>
      <c r="G379" s="13"/>
      <c r="H379" s="15">
        <v>645335</v>
      </c>
      <c r="I379" s="13" t="s">
        <v>68</v>
      </c>
      <c r="J379" s="16"/>
      <c r="K379" s="16"/>
      <c r="L379" s="16">
        <v>1</v>
      </c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customFormat="1" x14ac:dyDescent="0.25">
      <c r="A380" s="5">
        <v>371</v>
      </c>
      <c r="B380" s="6"/>
      <c r="C380" s="6" t="s">
        <v>229</v>
      </c>
      <c r="D380" s="7"/>
      <c r="E380" s="5">
        <v>10</v>
      </c>
      <c r="F380" s="7" t="s">
        <v>85</v>
      </c>
      <c r="G380" s="17">
        <v>150</v>
      </c>
      <c r="H380" s="17">
        <v>1500</v>
      </c>
      <c r="I380" s="18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customFormat="1" x14ac:dyDescent="0.25">
      <c r="A381" s="5">
        <v>372</v>
      </c>
      <c r="B381" s="6"/>
      <c r="C381" s="6" t="s">
        <v>230</v>
      </c>
      <c r="D381" s="7"/>
      <c r="E381" s="5">
        <v>10</v>
      </c>
      <c r="F381" s="7" t="s">
        <v>85</v>
      </c>
      <c r="G381" s="17">
        <v>200</v>
      </c>
      <c r="H381" s="17">
        <v>2000</v>
      </c>
      <c r="I381" s="18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customFormat="1" x14ac:dyDescent="0.25">
      <c r="A382" s="5">
        <v>373</v>
      </c>
      <c r="B382" s="6"/>
      <c r="C382" s="6" t="s">
        <v>231</v>
      </c>
      <c r="D382" s="7"/>
      <c r="E382" s="5">
        <v>10</v>
      </c>
      <c r="F382" s="7" t="s">
        <v>85</v>
      </c>
      <c r="G382" s="17">
        <v>150</v>
      </c>
      <c r="H382" s="17">
        <v>1500</v>
      </c>
      <c r="I382" s="18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customFormat="1" x14ac:dyDescent="0.25">
      <c r="A383" s="5">
        <v>374</v>
      </c>
      <c r="B383" s="6"/>
      <c r="C383" s="6" t="s">
        <v>232</v>
      </c>
      <c r="D383" s="7"/>
      <c r="E383" s="5">
        <v>10</v>
      </c>
      <c r="F383" s="7" t="s">
        <v>85</v>
      </c>
      <c r="G383" s="17">
        <v>300</v>
      </c>
      <c r="H383" s="17">
        <v>3000</v>
      </c>
      <c r="I383" s="18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customFormat="1" x14ac:dyDescent="0.25">
      <c r="A384" s="5">
        <v>375</v>
      </c>
      <c r="B384" s="6"/>
      <c r="C384" s="6" t="s">
        <v>233</v>
      </c>
      <c r="D384" s="7"/>
      <c r="E384" s="5">
        <v>10</v>
      </c>
      <c r="F384" s="7" t="s">
        <v>85</v>
      </c>
      <c r="G384" s="17">
        <v>300</v>
      </c>
      <c r="H384" s="17">
        <v>3000</v>
      </c>
      <c r="I384" s="18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customFormat="1" x14ac:dyDescent="0.25">
      <c r="A385" s="5">
        <v>376</v>
      </c>
      <c r="B385" s="6"/>
      <c r="C385" s="6" t="s">
        <v>234</v>
      </c>
      <c r="D385" s="7"/>
      <c r="E385" s="5">
        <v>10</v>
      </c>
      <c r="F385" s="7" t="s">
        <v>121</v>
      </c>
      <c r="G385" s="17">
        <v>3000</v>
      </c>
      <c r="H385" s="17">
        <v>30000</v>
      </c>
      <c r="I385" s="18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customFormat="1" x14ac:dyDescent="0.25">
      <c r="A386" s="5">
        <v>377</v>
      </c>
      <c r="B386" s="6"/>
      <c r="C386" s="6" t="s">
        <v>235</v>
      </c>
      <c r="D386" s="7"/>
      <c r="E386" s="5">
        <v>10</v>
      </c>
      <c r="F386" s="7" t="s">
        <v>85</v>
      </c>
      <c r="G386" s="17">
        <v>2500</v>
      </c>
      <c r="H386" s="17">
        <v>25000</v>
      </c>
      <c r="I386" s="18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customFormat="1" x14ac:dyDescent="0.25">
      <c r="A387" s="5">
        <v>378</v>
      </c>
      <c r="B387" s="6"/>
      <c r="C387" s="6" t="s">
        <v>236</v>
      </c>
      <c r="D387" s="7"/>
      <c r="E387" s="5">
        <v>10</v>
      </c>
      <c r="F387" s="7" t="s">
        <v>85</v>
      </c>
      <c r="G387" s="17">
        <v>2000</v>
      </c>
      <c r="H387" s="17">
        <v>20000</v>
      </c>
      <c r="I387" s="18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customFormat="1" x14ac:dyDescent="0.25">
      <c r="A388" s="5">
        <v>379</v>
      </c>
      <c r="B388" s="6"/>
      <c r="C388" s="6" t="s">
        <v>237</v>
      </c>
      <c r="D388" s="7"/>
      <c r="E388" s="5">
        <v>10</v>
      </c>
      <c r="F388" s="7" t="s">
        <v>85</v>
      </c>
      <c r="G388" s="17">
        <v>2000</v>
      </c>
      <c r="H388" s="17">
        <v>20000</v>
      </c>
      <c r="I388" s="18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customFormat="1" x14ac:dyDescent="0.25">
      <c r="A389" s="5">
        <v>380</v>
      </c>
      <c r="B389" s="6"/>
      <c r="C389" s="6" t="s">
        <v>238</v>
      </c>
      <c r="D389" s="7"/>
      <c r="E389" s="5">
        <v>10</v>
      </c>
      <c r="F389" s="7" t="s">
        <v>85</v>
      </c>
      <c r="G389" s="17">
        <v>9000</v>
      </c>
      <c r="H389" s="17">
        <v>90000</v>
      </c>
      <c r="I389" s="18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customFormat="1" x14ac:dyDescent="0.25">
      <c r="A390" s="5">
        <v>381</v>
      </c>
      <c r="B390" s="6"/>
      <c r="C390" s="6" t="s">
        <v>239</v>
      </c>
      <c r="D390" s="7"/>
      <c r="E390" s="5">
        <v>10</v>
      </c>
      <c r="F390" s="7" t="s">
        <v>85</v>
      </c>
      <c r="G390" s="17">
        <v>850</v>
      </c>
      <c r="H390" s="17">
        <v>8500</v>
      </c>
      <c r="I390" s="18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customFormat="1" x14ac:dyDescent="0.25">
      <c r="A391" s="5">
        <v>382</v>
      </c>
      <c r="B391" s="6"/>
      <c r="C391" s="6" t="s">
        <v>240</v>
      </c>
      <c r="D391" s="7"/>
      <c r="E391" s="5">
        <v>10</v>
      </c>
      <c r="F391" s="7" t="s">
        <v>85</v>
      </c>
      <c r="G391" s="17">
        <v>850</v>
      </c>
      <c r="H391" s="17">
        <v>8500</v>
      </c>
      <c r="I391" s="18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customFormat="1" x14ac:dyDescent="0.25">
      <c r="A392" s="5">
        <v>383</v>
      </c>
      <c r="B392" s="6"/>
      <c r="C392" s="6" t="s">
        <v>241</v>
      </c>
      <c r="D392" s="7"/>
      <c r="E392" s="5">
        <v>10</v>
      </c>
      <c r="F392" s="7" t="s">
        <v>85</v>
      </c>
      <c r="G392" s="17">
        <v>5833.5</v>
      </c>
      <c r="H392" s="17">
        <v>58335</v>
      </c>
      <c r="I392" s="18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customFormat="1" x14ac:dyDescent="0.25">
      <c r="A393" s="5">
        <v>384</v>
      </c>
      <c r="B393" s="6"/>
      <c r="C393" s="6" t="s">
        <v>242</v>
      </c>
      <c r="D393" s="7"/>
      <c r="E393" s="5">
        <v>10</v>
      </c>
      <c r="F393" s="7" t="s">
        <v>85</v>
      </c>
      <c r="G393" s="17">
        <v>8000</v>
      </c>
      <c r="H393" s="17">
        <v>80000</v>
      </c>
      <c r="I393" s="18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customFormat="1" x14ac:dyDescent="0.25">
      <c r="A394" s="5">
        <v>385</v>
      </c>
      <c r="B394" s="6"/>
      <c r="C394" s="6" t="s">
        <v>243</v>
      </c>
      <c r="D394" s="7"/>
      <c r="E394" s="5">
        <v>10</v>
      </c>
      <c r="F394" s="7" t="s">
        <v>93</v>
      </c>
      <c r="G394" s="17">
        <v>1500</v>
      </c>
      <c r="H394" s="17">
        <v>15000</v>
      </c>
      <c r="I394" s="18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customFormat="1" x14ac:dyDescent="0.25">
      <c r="A395" s="5">
        <v>386</v>
      </c>
      <c r="B395" s="6"/>
      <c r="C395" s="6" t="s">
        <v>244</v>
      </c>
      <c r="D395" s="7"/>
      <c r="E395" s="5">
        <v>10</v>
      </c>
      <c r="F395" s="7" t="s">
        <v>85</v>
      </c>
      <c r="G395" s="17">
        <v>6500</v>
      </c>
      <c r="H395" s="17">
        <v>65000</v>
      </c>
      <c r="I395" s="18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customFormat="1" x14ac:dyDescent="0.25">
      <c r="A396" s="5">
        <v>387</v>
      </c>
      <c r="B396" s="6"/>
      <c r="C396" s="6" t="s">
        <v>245</v>
      </c>
      <c r="D396" s="7"/>
      <c r="E396" s="5">
        <v>10</v>
      </c>
      <c r="F396" s="7" t="s">
        <v>39</v>
      </c>
      <c r="G396" s="17">
        <v>4000</v>
      </c>
      <c r="H396" s="17">
        <v>40000</v>
      </c>
      <c r="I396" s="18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customFormat="1" x14ac:dyDescent="0.25">
      <c r="A397" s="5">
        <v>388</v>
      </c>
      <c r="B397" s="6"/>
      <c r="C397" s="6" t="s">
        <v>246</v>
      </c>
      <c r="D397" s="7"/>
      <c r="E397" s="5">
        <v>10</v>
      </c>
      <c r="F397" s="7" t="s">
        <v>85</v>
      </c>
      <c r="G397" s="17">
        <v>1000</v>
      </c>
      <c r="H397" s="17">
        <v>10000</v>
      </c>
      <c r="I397" s="18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customFormat="1" x14ac:dyDescent="0.25">
      <c r="A398" s="5">
        <v>389</v>
      </c>
      <c r="B398" s="6"/>
      <c r="C398" s="6" t="s">
        <v>247</v>
      </c>
      <c r="D398" s="7"/>
      <c r="E398" s="5">
        <v>10</v>
      </c>
      <c r="F398" s="7" t="s">
        <v>85</v>
      </c>
      <c r="G398" s="17">
        <v>1000</v>
      </c>
      <c r="H398" s="17">
        <v>10000</v>
      </c>
      <c r="I398" s="18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customFormat="1" x14ac:dyDescent="0.25">
      <c r="A399" s="5">
        <v>390</v>
      </c>
      <c r="B399" s="6"/>
      <c r="C399" s="6" t="s">
        <v>248</v>
      </c>
      <c r="D399" s="7"/>
      <c r="E399" s="5">
        <v>10</v>
      </c>
      <c r="F399" s="7" t="s">
        <v>85</v>
      </c>
      <c r="G399" s="17">
        <v>1000</v>
      </c>
      <c r="H399" s="17">
        <v>10000</v>
      </c>
      <c r="I399" s="18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customFormat="1" ht="25.5" x14ac:dyDescent="0.25">
      <c r="A400" s="5">
        <v>391</v>
      </c>
      <c r="B400" s="6"/>
      <c r="C400" s="6" t="s">
        <v>249</v>
      </c>
      <c r="D400" s="7"/>
      <c r="E400" s="5">
        <v>10</v>
      </c>
      <c r="F400" s="7" t="s">
        <v>85</v>
      </c>
      <c r="G400" s="17">
        <v>1000</v>
      </c>
      <c r="H400" s="17">
        <v>10000</v>
      </c>
      <c r="I400" s="18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customFormat="1" x14ac:dyDescent="0.25">
      <c r="A401" s="5">
        <v>392</v>
      </c>
      <c r="B401" s="6"/>
      <c r="C401" s="6" t="s">
        <v>250</v>
      </c>
      <c r="D401" s="7"/>
      <c r="E401" s="5">
        <v>10</v>
      </c>
      <c r="F401" s="7" t="s">
        <v>121</v>
      </c>
      <c r="G401" s="17">
        <v>1000</v>
      </c>
      <c r="H401" s="17">
        <v>10000</v>
      </c>
      <c r="I401" s="18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customFormat="1" x14ac:dyDescent="0.25">
      <c r="A402" s="5">
        <v>393</v>
      </c>
      <c r="B402" s="6"/>
      <c r="C402" s="6" t="s">
        <v>154</v>
      </c>
      <c r="D402" s="7"/>
      <c r="E402" s="5">
        <v>10</v>
      </c>
      <c r="F402" s="7" t="s">
        <v>155</v>
      </c>
      <c r="G402" s="17">
        <v>400</v>
      </c>
      <c r="H402" s="17">
        <v>4000</v>
      </c>
      <c r="I402" s="18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customFormat="1" x14ac:dyDescent="0.25">
      <c r="A403" s="5">
        <v>394</v>
      </c>
      <c r="B403" s="6"/>
      <c r="C403" s="6" t="s">
        <v>251</v>
      </c>
      <c r="D403" s="7"/>
      <c r="E403" s="5">
        <v>10</v>
      </c>
      <c r="F403" s="7" t="s">
        <v>85</v>
      </c>
      <c r="G403" s="17">
        <v>1000</v>
      </c>
      <c r="H403" s="17">
        <v>10000</v>
      </c>
      <c r="I403" s="18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customFormat="1" x14ac:dyDescent="0.25">
      <c r="A404" s="5">
        <v>395</v>
      </c>
      <c r="B404" s="6"/>
      <c r="C404" s="6" t="s">
        <v>252</v>
      </c>
      <c r="D404" s="7"/>
      <c r="E404" s="5">
        <v>10</v>
      </c>
      <c r="F404" s="7" t="s">
        <v>121</v>
      </c>
      <c r="G404" s="17">
        <v>7000</v>
      </c>
      <c r="H404" s="17">
        <v>70000</v>
      </c>
      <c r="I404" s="18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customFormat="1" x14ac:dyDescent="0.25">
      <c r="A405" s="5">
        <v>396</v>
      </c>
      <c r="B405" s="6"/>
      <c r="C405" s="6" t="s">
        <v>253</v>
      </c>
      <c r="D405" s="7"/>
      <c r="E405" s="5">
        <v>10</v>
      </c>
      <c r="F405" s="7" t="s">
        <v>93</v>
      </c>
      <c r="G405" s="17">
        <v>4000</v>
      </c>
      <c r="H405" s="17">
        <v>40000</v>
      </c>
      <c r="I405" s="18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customFormat="1" x14ac:dyDescent="0.25">
      <c r="A406" s="8">
        <v>397</v>
      </c>
      <c r="B406" s="13" t="s">
        <v>102</v>
      </c>
      <c r="C406" s="13" t="s">
        <v>53</v>
      </c>
      <c r="D406" s="14" t="s">
        <v>35</v>
      </c>
      <c r="E406" s="14"/>
      <c r="F406" s="14"/>
      <c r="G406" s="13"/>
      <c r="H406" s="15">
        <v>328680</v>
      </c>
      <c r="I406" s="13" t="s">
        <v>68</v>
      </c>
      <c r="J406" s="16"/>
      <c r="K406" s="16"/>
      <c r="L406" s="16"/>
      <c r="M406" s="16"/>
      <c r="N406" s="16"/>
      <c r="O406" s="16">
        <v>1</v>
      </c>
      <c r="P406" s="16"/>
      <c r="Q406" s="16"/>
      <c r="R406" s="16"/>
      <c r="S406" s="16"/>
      <c r="T406" s="16"/>
      <c r="U406" s="16"/>
    </row>
    <row r="407" spans="1:21" customFormat="1" x14ac:dyDescent="0.25">
      <c r="A407" s="5">
        <v>398</v>
      </c>
      <c r="B407" s="6"/>
      <c r="C407" s="6" t="s">
        <v>254</v>
      </c>
      <c r="D407" s="7"/>
      <c r="E407" s="5">
        <v>30</v>
      </c>
      <c r="F407" s="7" t="s">
        <v>39</v>
      </c>
      <c r="G407" s="17">
        <v>500</v>
      </c>
      <c r="H407" s="17">
        <v>15000</v>
      </c>
      <c r="I407" s="18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customFormat="1" x14ac:dyDescent="0.25">
      <c r="A408" s="5">
        <v>399</v>
      </c>
      <c r="B408" s="6"/>
      <c r="C408" s="6" t="s">
        <v>255</v>
      </c>
      <c r="D408" s="7"/>
      <c r="E408" s="5">
        <v>180</v>
      </c>
      <c r="F408" s="7" t="s">
        <v>85</v>
      </c>
      <c r="G408" s="17">
        <v>150</v>
      </c>
      <c r="H408" s="17">
        <v>27000</v>
      </c>
      <c r="I408" s="18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customFormat="1" x14ac:dyDescent="0.25">
      <c r="A409" s="5">
        <v>400</v>
      </c>
      <c r="B409" s="6"/>
      <c r="C409" s="6" t="s">
        <v>87</v>
      </c>
      <c r="D409" s="7"/>
      <c r="E409" s="5">
        <v>180</v>
      </c>
      <c r="F409" s="7" t="s">
        <v>85</v>
      </c>
      <c r="G409" s="17">
        <v>180</v>
      </c>
      <c r="H409" s="17">
        <v>32400</v>
      </c>
      <c r="I409" s="18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customFormat="1" x14ac:dyDescent="0.25">
      <c r="A410" s="5">
        <v>401</v>
      </c>
      <c r="B410" s="6"/>
      <c r="C410" s="6" t="s">
        <v>256</v>
      </c>
      <c r="D410" s="7"/>
      <c r="E410" s="5">
        <v>180</v>
      </c>
      <c r="F410" s="7" t="s">
        <v>85</v>
      </c>
      <c r="G410" s="17">
        <v>150</v>
      </c>
      <c r="H410" s="17">
        <v>27000</v>
      </c>
      <c r="I410" s="18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customFormat="1" x14ac:dyDescent="0.25">
      <c r="A411" s="5">
        <v>402</v>
      </c>
      <c r="B411" s="6"/>
      <c r="C411" s="6" t="s">
        <v>89</v>
      </c>
      <c r="D411" s="7"/>
      <c r="E411" s="5">
        <v>180</v>
      </c>
      <c r="F411" s="7" t="s">
        <v>85</v>
      </c>
      <c r="G411" s="17">
        <v>180</v>
      </c>
      <c r="H411" s="17">
        <v>32400</v>
      </c>
      <c r="I411" s="18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customFormat="1" x14ac:dyDescent="0.25">
      <c r="A412" s="5">
        <v>403</v>
      </c>
      <c r="B412" s="6"/>
      <c r="C412" s="6" t="s">
        <v>195</v>
      </c>
      <c r="D412" s="7"/>
      <c r="E412" s="5">
        <v>7</v>
      </c>
      <c r="F412" s="7" t="s">
        <v>196</v>
      </c>
      <c r="G412" s="17">
        <v>500</v>
      </c>
      <c r="H412" s="17">
        <v>3500</v>
      </c>
      <c r="I412" s="18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customFormat="1" x14ac:dyDescent="0.25">
      <c r="A413" s="5">
        <v>404</v>
      </c>
      <c r="B413" s="6"/>
      <c r="C413" s="6" t="s">
        <v>257</v>
      </c>
      <c r="D413" s="7"/>
      <c r="E413" s="5">
        <v>5</v>
      </c>
      <c r="F413" s="7" t="s">
        <v>101</v>
      </c>
      <c r="G413" s="17">
        <v>100</v>
      </c>
      <c r="H413" s="17">
        <v>500</v>
      </c>
      <c r="I413" s="18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customFormat="1" x14ac:dyDescent="0.25">
      <c r="A414" s="5">
        <v>405</v>
      </c>
      <c r="B414" s="6"/>
      <c r="C414" s="6" t="s">
        <v>96</v>
      </c>
      <c r="D414" s="7"/>
      <c r="E414" s="5">
        <v>30</v>
      </c>
      <c r="F414" s="7" t="s">
        <v>93</v>
      </c>
      <c r="G414" s="17">
        <v>100</v>
      </c>
      <c r="H414" s="17">
        <v>3000</v>
      </c>
      <c r="I414" s="18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customFormat="1" x14ac:dyDescent="0.25">
      <c r="A415" s="5">
        <v>406</v>
      </c>
      <c r="B415" s="6"/>
      <c r="C415" s="6" t="s">
        <v>258</v>
      </c>
      <c r="D415" s="7"/>
      <c r="E415" s="5">
        <v>5</v>
      </c>
      <c r="F415" s="7" t="s">
        <v>108</v>
      </c>
      <c r="G415" s="17">
        <v>120</v>
      </c>
      <c r="H415" s="17">
        <v>600</v>
      </c>
      <c r="I415" s="18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customFormat="1" x14ac:dyDescent="0.25">
      <c r="A416" s="5">
        <v>407</v>
      </c>
      <c r="B416" s="6"/>
      <c r="C416" s="6" t="s">
        <v>259</v>
      </c>
      <c r="D416" s="7"/>
      <c r="E416" s="5">
        <v>20</v>
      </c>
      <c r="F416" s="7" t="s">
        <v>70</v>
      </c>
      <c r="G416" s="17">
        <v>40</v>
      </c>
      <c r="H416" s="17">
        <v>800</v>
      </c>
      <c r="I416" s="18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customFormat="1" x14ac:dyDescent="0.25">
      <c r="A417" s="5">
        <v>408</v>
      </c>
      <c r="B417" s="6"/>
      <c r="C417" s="6" t="s">
        <v>260</v>
      </c>
      <c r="D417" s="7"/>
      <c r="E417" s="5">
        <v>5</v>
      </c>
      <c r="F417" s="7" t="s">
        <v>153</v>
      </c>
      <c r="G417" s="17">
        <v>150</v>
      </c>
      <c r="H417" s="17">
        <v>750</v>
      </c>
      <c r="I417" s="18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customFormat="1" x14ac:dyDescent="0.25">
      <c r="A418" s="5">
        <v>409</v>
      </c>
      <c r="B418" s="6"/>
      <c r="C418" s="6" t="s">
        <v>90</v>
      </c>
      <c r="D418" s="7"/>
      <c r="E418" s="5">
        <v>20</v>
      </c>
      <c r="F418" s="7" t="s">
        <v>261</v>
      </c>
      <c r="G418" s="17">
        <v>200</v>
      </c>
      <c r="H418" s="17">
        <v>4000</v>
      </c>
      <c r="I418" s="18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customFormat="1" x14ac:dyDescent="0.25">
      <c r="A419" s="5">
        <v>410</v>
      </c>
      <c r="B419" s="6"/>
      <c r="C419" s="6" t="s">
        <v>262</v>
      </c>
      <c r="D419" s="7"/>
      <c r="E419" s="5">
        <v>20</v>
      </c>
      <c r="F419" s="7" t="s">
        <v>70</v>
      </c>
      <c r="G419" s="17">
        <v>75</v>
      </c>
      <c r="H419" s="17">
        <v>1500</v>
      </c>
      <c r="I419" s="18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customFormat="1" x14ac:dyDescent="0.25">
      <c r="A420" s="5">
        <v>411</v>
      </c>
      <c r="B420" s="6"/>
      <c r="C420" s="6" t="s">
        <v>263</v>
      </c>
      <c r="D420" s="7"/>
      <c r="E420" s="5">
        <v>20</v>
      </c>
      <c r="F420" s="7" t="s">
        <v>108</v>
      </c>
      <c r="G420" s="17">
        <v>550</v>
      </c>
      <c r="H420" s="17">
        <v>11000</v>
      </c>
      <c r="I420" s="18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customFormat="1" x14ac:dyDescent="0.25">
      <c r="A421" s="5">
        <v>412</v>
      </c>
      <c r="B421" s="6"/>
      <c r="C421" s="6" t="s">
        <v>264</v>
      </c>
      <c r="D421" s="7"/>
      <c r="E421" s="5">
        <v>5</v>
      </c>
      <c r="F421" s="7" t="s">
        <v>101</v>
      </c>
      <c r="G421" s="17">
        <v>200</v>
      </c>
      <c r="H421" s="17">
        <v>1000</v>
      </c>
      <c r="I421" s="18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customFormat="1" x14ac:dyDescent="0.25">
      <c r="A422" s="5">
        <v>413</v>
      </c>
      <c r="B422" s="6"/>
      <c r="C422" s="6" t="s">
        <v>265</v>
      </c>
      <c r="D422" s="7"/>
      <c r="E422" s="5">
        <v>5</v>
      </c>
      <c r="F422" s="7" t="s">
        <v>266</v>
      </c>
      <c r="G422" s="17">
        <v>60</v>
      </c>
      <c r="H422" s="17">
        <v>300</v>
      </c>
      <c r="I422" s="18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customFormat="1" x14ac:dyDescent="0.25">
      <c r="A423" s="5">
        <v>414</v>
      </c>
      <c r="B423" s="6"/>
      <c r="C423" s="6" t="s">
        <v>267</v>
      </c>
      <c r="D423" s="7"/>
      <c r="E423" s="5">
        <v>5</v>
      </c>
      <c r="F423" s="7" t="s">
        <v>268</v>
      </c>
      <c r="G423" s="17">
        <v>140</v>
      </c>
      <c r="H423" s="17">
        <v>700</v>
      </c>
      <c r="I423" s="18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customFormat="1" x14ac:dyDescent="0.25">
      <c r="A424" s="5">
        <v>415</v>
      </c>
      <c r="B424" s="6"/>
      <c r="C424" s="6" t="s">
        <v>269</v>
      </c>
      <c r="D424" s="7"/>
      <c r="E424" s="5">
        <v>2</v>
      </c>
      <c r="F424" s="7" t="s">
        <v>39</v>
      </c>
      <c r="G424" s="17">
        <v>5000</v>
      </c>
      <c r="H424" s="17">
        <v>10000</v>
      </c>
      <c r="I424" s="18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customFormat="1" x14ac:dyDescent="0.25">
      <c r="A425" s="5">
        <v>416</v>
      </c>
      <c r="B425" s="6"/>
      <c r="C425" s="6" t="s">
        <v>270</v>
      </c>
      <c r="D425" s="7"/>
      <c r="E425" s="5">
        <v>40</v>
      </c>
      <c r="F425" s="7" t="s">
        <v>39</v>
      </c>
      <c r="G425" s="17">
        <v>850</v>
      </c>
      <c r="H425" s="17">
        <v>34000</v>
      </c>
      <c r="I425" s="18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customFormat="1" x14ac:dyDescent="0.25">
      <c r="A426" s="5">
        <v>417</v>
      </c>
      <c r="B426" s="6"/>
      <c r="C426" s="6" t="s">
        <v>271</v>
      </c>
      <c r="D426" s="7"/>
      <c r="E426" s="5">
        <v>11</v>
      </c>
      <c r="F426" s="7" t="s">
        <v>70</v>
      </c>
      <c r="G426" s="17">
        <v>650</v>
      </c>
      <c r="H426" s="17">
        <v>7150</v>
      </c>
      <c r="I426" s="18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customFormat="1" x14ac:dyDescent="0.25">
      <c r="A427" s="5">
        <v>418</v>
      </c>
      <c r="B427" s="6"/>
      <c r="C427" s="6" t="s">
        <v>173</v>
      </c>
      <c r="D427" s="7"/>
      <c r="E427" s="5">
        <v>2</v>
      </c>
      <c r="F427" s="7" t="s">
        <v>70</v>
      </c>
      <c r="G427" s="17">
        <v>600</v>
      </c>
      <c r="H427" s="17">
        <v>1200</v>
      </c>
      <c r="I427" s="18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customFormat="1" x14ac:dyDescent="0.25">
      <c r="A428" s="5">
        <v>419</v>
      </c>
      <c r="B428" s="6"/>
      <c r="C428" s="6" t="s">
        <v>272</v>
      </c>
      <c r="D428" s="7"/>
      <c r="E428" s="5">
        <v>1</v>
      </c>
      <c r="F428" s="7" t="s">
        <v>70</v>
      </c>
      <c r="G428" s="17">
        <v>5000</v>
      </c>
      <c r="H428" s="17">
        <v>5000</v>
      </c>
      <c r="I428" s="18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customFormat="1" x14ac:dyDescent="0.25">
      <c r="A429" s="5">
        <v>420</v>
      </c>
      <c r="B429" s="6"/>
      <c r="C429" s="6" t="s">
        <v>162</v>
      </c>
      <c r="D429" s="7"/>
      <c r="E429" s="5">
        <v>2</v>
      </c>
      <c r="F429" s="7" t="s">
        <v>83</v>
      </c>
      <c r="G429" s="17">
        <v>37000</v>
      </c>
      <c r="H429" s="17">
        <v>74000</v>
      </c>
      <c r="I429" s="18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customFormat="1" x14ac:dyDescent="0.25">
      <c r="A430" s="5">
        <v>421</v>
      </c>
      <c r="B430" s="6"/>
      <c r="C430" s="6" t="s">
        <v>273</v>
      </c>
      <c r="D430" s="7"/>
      <c r="E430" s="5">
        <v>1</v>
      </c>
      <c r="F430" s="7" t="s">
        <v>121</v>
      </c>
      <c r="G430" s="17">
        <v>28000</v>
      </c>
      <c r="H430" s="17">
        <v>28000</v>
      </c>
      <c r="I430" s="18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customFormat="1" x14ac:dyDescent="0.25">
      <c r="A431" s="5">
        <v>422</v>
      </c>
      <c r="B431" s="6"/>
      <c r="C431" s="6" t="s">
        <v>274</v>
      </c>
      <c r="D431" s="7"/>
      <c r="E431" s="5">
        <v>4</v>
      </c>
      <c r="F431" s="7" t="s">
        <v>121</v>
      </c>
      <c r="G431" s="17">
        <v>1970</v>
      </c>
      <c r="H431" s="17">
        <v>7880</v>
      </c>
      <c r="I431" s="18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customFormat="1" x14ac:dyDescent="0.25">
      <c r="A432" s="8">
        <v>423</v>
      </c>
      <c r="B432" s="13" t="s">
        <v>102</v>
      </c>
      <c r="C432" s="13" t="s">
        <v>65</v>
      </c>
      <c r="D432" s="14" t="s">
        <v>35</v>
      </c>
      <c r="E432" s="14"/>
      <c r="F432" s="14"/>
      <c r="G432" s="13"/>
      <c r="H432" s="15">
        <v>12800</v>
      </c>
      <c r="I432" s="13" t="s">
        <v>68</v>
      </c>
      <c r="J432" s="16"/>
      <c r="K432" s="16"/>
      <c r="L432" s="16">
        <v>1</v>
      </c>
      <c r="M432" s="16"/>
      <c r="N432" s="16"/>
      <c r="O432" s="16"/>
      <c r="P432" s="16"/>
      <c r="Q432" s="16"/>
      <c r="R432" s="16"/>
      <c r="S432" s="16">
        <v>1</v>
      </c>
      <c r="T432" s="16"/>
      <c r="U432" s="16"/>
    </row>
    <row r="433" spans="1:21" customFormat="1" x14ac:dyDescent="0.25">
      <c r="A433" s="5">
        <v>424</v>
      </c>
      <c r="B433" s="6"/>
      <c r="C433" s="6" t="s">
        <v>209</v>
      </c>
      <c r="D433" s="7"/>
      <c r="E433" s="5">
        <v>2</v>
      </c>
      <c r="F433" s="7" t="s">
        <v>93</v>
      </c>
      <c r="G433" s="17">
        <v>450</v>
      </c>
      <c r="H433" s="17">
        <v>900</v>
      </c>
      <c r="I433" s="18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customFormat="1" x14ac:dyDescent="0.25">
      <c r="A434" s="5">
        <v>425</v>
      </c>
      <c r="B434" s="6"/>
      <c r="C434" s="6" t="s">
        <v>212</v>
      </c>
      <c r="D434" s="7"/>
      <c r="E434" s="5">
        <v>2</v>
      </c>
      <c r="F434" s="7" t="s">
        <v>213</v>
      </c>
      <c r="G434" s="17">
        <v>30</v>
      </c>
      <c r="H434" s="17">
        <v>60</v>
      </c>
      <c r="I434" s="18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customFormat="1" x14ac:dyDescent="0.25">
      <c r="A435" s="5">
        <v>426</v>
      </c>
      <c r="B435" s="6"/>
      <c r="C435" s="6" t="s">
        <v>214</v>
      </c>
      <c r="D435" s="7"/>
      <c r="E435" s="5">
        <v>2</v>
      </c>
      <c r="F435" s="7" t="s">
        <v>93</v>
      </c>
      <c r="G435" s="17">
        <v>20</v>
      </c>
      <c r="H435" s="17">
        <v>40</v>
      </c>
      <c r="I435" s="18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customFormat="1" x14ac:dyDescent="0.25">
      <c r="A436" s="5">
        <v>427</v>
      </c>
      <c r="B436" s="6"/>
      <c r="C436" s="6" t="s">
        <v>94</v>
      </c>
      <c r="D436" s="7"/>
      <c r="E436" s="5">
        <v>2</v>
      </c>
      <c r="F436" s="7" t="s">
        <v>93</v>
      </c>
      <c r="G436" s="17">
        <v>10</v>
      </c>
      <c r="H436" s="17">
        <v>20</v>
      </c>
      <c r="I436" s="18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customFormat="1" x14ac:dyDescent="0.25">
      <c r="A437" s="5">
        <v>428</v>
      </c>
      <c r="B437" s="6"/>
      <c r="C437" s="6" t="s">
        <v>215</v>
      </c>
      <c r="D437" s="7"/>
      <c r="E437" s="5">
        <v>2</v>
      </c>
      <c r="F437" s="7" t="s">
        <v>93</v>
      </c>
      <c r="G437" s="17">
        <v>25</v>
      </c>
      <c r="H437" s="17">
        <v>50</v>
      </c>
      <c r="I437" s="18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customFormat="1" x14ac:dyDescent="0.25">
      <c r="A438" s="5">
        <v>429</v>
      </c>
      <c r="B438" s="6"/>
      <c r="C438" s="6" t="s">
        <v>216</v>
      </c>
      <c r="D438" s="7"/>
      <c r="E438" s="5">
        <v>2</v>
      </c>
      <c r="F438" s="7" t="s">
        <v>93</v>
      </c>
      <c r="G438" s="17">
        <v>10</v>
      </c>
      <c r="H438" s="17">
        <v>20</v>
      </c>
      <c r="I438" s="18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customFormat="1" x14ac:dyDescent="0.25">
      <c r="A439" s="5">
        <v>430</v>
      </c>
      <c r="B439" s="6"/>
      <c r="C439" s="6" t="s">
        <v>217</v>
      </c>
      <c r="D439" s="7"/>
      <c r="E439" s="5">
        <v>2</v>
      </c>
      <c r="F439" s="7" t="s">
        <v>93</v>
      </c>
      <c r="G439" s="17">
        <v>30</v>
      </c>
      <c r="H439" s="17">
        <v>60</v>
      </c>
      <c r="I439" s="18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customFormat="1" x14ac:dyDescent="0.25">
      <c r="A440" s="5">
        <v>431</v>
      </c>
      <c r="B440" s="6"/>
      <c r="C440" s="6" t="s">
        <v>220</v>
      </c>
      <c r="D440" s="7"/>
      <c r="E440" s="5">
        <v>2</v>
      </c>
      <c r="F440" s="7" t="s">
        <v>93</v>
      </c>
      <c r="G440" s="17">
        <v>35</v>
      </c>
      <c r="H440" s="17">
        <v>70</v>
      </c>
      <c r="I440" s="18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customFormat="1" x14ac:dyDescent="0.25">
      <c r="A441" s="5">
        <v>432</v>
      </c>
      <c r="B441" s="6"/>
      <c r="C441" s="6" t="s">
        <v>221</v>
      </c>
      <c r="D441" s="7"/>
      <c r="E441" s="5">
        <v>2</v>
      </c>
      <c r="F441" s="7" t="s">
        <v>93</v>
      </c>
      <c r="G441" s="17">
        <v>40</v>
      </c>
      <c r="H441" s="17">
        <v>80</v>
      </c>
      <c r="I441" s="18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customFormat="1" x14ac:dyDescent="0.25">
      <c r="A442" s="5">
        <v>433</v>
      </c>
      <c r="B442" s="6"/>
      <c r="C442" s="6" t="s">
        <v>218</v>
      </c>
      <c r="D442" s="7"/>
      <c r="E442" s="5">
        <v>2</v>
      </c>
      <c r="F442" s="7" t="s">
        <v>121</v>
      </c>
      <c r="G442" s="17">
        <v>2000</v>
      </c>
      <c r="H442" s="17">
        <v>4000</v>
      </c>
      <c r="I442" s="18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customFormat="1" x14ac:dyDescent="0.25">
      <c r="A443" s="5">
        <v>434</v>
      </c>
      <c r="B443" s="6"/>
      <c r="C443" s="6" t="s">
        <v>224</v>
      </c>
      <c r="D443" s="7"/>
      <c r="E443" s="5">
        <v>2</v>
      </c>
      <c r="F443" s="7" t="s">
        <v>93</v>
      </c>
      <c r="G443" s="17">
        <v>450</v>
      </c>
      <c r="H443" s="17">
        <v>900</v>
      </c>
      <c r="I443" s="18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customFormat="1" x14ac:dyDescent="0.25">
      <c r="A444" s="5">
        <v>435</v>
      </c>
      <c r="B444" s="6"/>
      <c r="C444" s="6" t="s">
        <v>210</v>
      </c>
      <c r="D444" s="7"/>
      <c r="E444" s="5">
        <v>2</v>
      </c>
      <c r="F444" s="7" t="s">
        <v>85</v>
      </c>
      <c r="G444" s="17">
        <v>2900</v>
      </c>
      <c r="H444" s="17">
        <v>5800</v>
      </c>
      <c r="I444" s="18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customFormat="1" x14ac:dyDescent="0.25">
      <c r="A445" s="5">
        <v>436</v>
      </c>
      <c r="B445" s="6"/>
      <c r="C445" s="6" t="s">
        <v>275</v>
      </c>
      <c r="D445" s="7"/>
      <c r="E445" s="5">
        <v>2</v>
      </c>
      <c r="F445" s="7" t="s">
        <v>155</v>
      </c>
      <c r="G445" s="17">
        <v>400</v>
      </c>
      <c r="H445" s="17">
        <v>800</v>
      </c>
      <c r="I445" s="18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customFormat="1" x14ac:dyDescent="0.25">
      <c r="A446" s="8">
        <v>437</v>
      </c>
      <c r="B446" s="9" t="s">
        <v>276</v>
      </c>
      <c r="C446" s="9" t="s">
        <v>277</v>
      </c>
      <c r="D446" s="10" t="s">
        <v>32</v>
      </c>
      <c r="E446" s="10"/>
      <c r="F446" s="10"/>
      <c r="G446" s="9"/>
      <c r="H446" s="11">
        <v>274062</v>
      </c>
      <c r="I446" s="9" t="s">
        <v>278</v>
      </c>
      <c r="J446" s="10"/>
      <c r="K446" s="12">
        <v>1</v>
      </c>
      <c r="L446" s="12">
        <v>1</v>
      </c>
      <c r="M446" s="12">
        <v>2</v>
      </c>
      <c r="N446" s="10"/>
      <c r="O446" s="12">
        <v>1</v>
      </c>
      <c r="P446" s="12">
        <v>1</v>
      </c>
      <c r="Q446" s="12">
        <v>2</v>
      </c>
      <c r="R446" s="12">
        <v>1</v>
      </c>
      <c r="S446" s="12">
        <v>1</v>
      </c>
      <c r="T446" s="10"/>
      <c r="U446" s="10"/>
    </row>
    <row r="447" spans="1:21" customFormat="1" x14ac:dyDescent="0.25">
      <c r="A447" s="8">
        <v>438</v>
      </c>
      <c r="B447" s="13" t="s">
        <v>276</v>
      </c>
      <c r="C447" s="13" t="s">
        <v>279</v>
      </c>
      <c r="D447" s="14" t="s">
        <v>35</v>
      </c>
      <c r="E447" s="14"/>
      <c r="F447" s="14"/>
      <c r="G447" s="13"/>
      <c r="H447" s="15">
        <v>145450</v>
      </c>
      <c r="I447" s="13" t="s">
        <v>278</v>
      </c>
      <c r="J447" s="16"/>
      <c r="K447" s="16"/>
      <c r="L447" s="16"/>
      <c r="M447" s="16"/>
      <c r="N447" s="16"/>
      <c r="O447" s="16">
        <v>1</v>
      </c>
      <c r="P447" s="16"/>
      <c r="Q447" s="16"/>
      <c r="R447" s="16">
        <v>1</v>
      </c>
      <c r="S447" s="16"/>
      <c r="T447" s="16"/>
      <c r="U447" s="16"/>
    </row>
    <row r="448" spans="1:21" customFormat="1" x14ac:dyDescent="0.25">
      <c r="A448" s="5">
        <v>439</v>
      </c>
      <c r="B448" s="6"/>
      <c r="C448" s="6" t="s">
        <v>280</v>
      </c>
      <c r="D448" s="7"/>
      <c r="E448" s="5">
        <v>20</v>
      </c>
      <c r="F448" s="7" t="s">
        <v>266</v>
      </c>
      <c r="G448" s="17">
        <v>1800</v>
      </c>
      <c r="H448" s="17">
        <v>36000</v>
      </c>
      <c r="I448" s="18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customFormat="1" x14ac:dyDescent="0.25">
      <c r="A449" s="5">
        <v>440</v>
      </c>
      <c r="B449" s="6"/>
      <c r="C449" s="6" t="s">
        <v>272</v>
      </c>
      <c r="D449" s="7"/>
      <c r="E449" s="5">
        <v>10</v>
      </c>
      <c r="F449" s="7" t="s">
        <v>83</v>
      </c>
      <c r="G449" s="17">
        <v>6415</v>
      </c>
      <c r="H449" s="17">
        <v>64150</v>
      </c>
      <c r="I449" s="18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customFormat="1" x14ac:dyDescent="0.25">
      <c r="A450" s="5">
        <v>441</v>
      </c>
      <c r="B450" s="6"/>
      <c r="C450" s="6" t="s">
        <v>281</v>
      </c>
      <c r="D450" s="7"/>
      <c r="E450" s="5">
        <v>12</v>
      </c>
      <c r="F450" s="7" t="s">
        <v>93</v>
      </c>
      <c r="G450" s="17">
        <v>2650</v>
      </c>
      <c r="H450" s="17">
        <v>31800</v>
      </c>
      <c r="I450" s="18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customFormat="1" x14ac:dyDescent="0.25">
      <c r="A451" s="5">
        <v>442</v>
      </c>
      <c r="B451" s="6"/>
      <c r="C451" s="6" t="s">
        <v>282</v>
      </c>
      <c r="D451" s="7"/>
      <c r="E451" s="5">
        <v>30</v>
      </c>
      <c r="F451" s="7" t="s">
        <v>93</v>
      </c>
      <c r="G451" s="17">
        <v>450</v>
      </c>
      <c r="H451" s="17">
        <v>13500</v>
      </c>
      <c r="I451" s="18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customFormat="1" ht="25.5" x14ac:dyDescent="0.25">
      <c r="A452" s="8">
        <v>443</v>
      </c>
      <c r="B452" s="13" t="s">
        <v>276</v>
      </c>
      <c r="C452" s="13" t="s">
        <v>283</v>
      </c>
      <c r="D452" s="14" t="s">
        <v>35</v>
      </c>
      <c r="E452" s="14"/>
      <c r="F452" s="14"/>
      <c r="G452" s="13"/>
      <c r="H452" s="15">
        <v>11600</v>
      </c>
      <c r="I452" s="13" t="s">
        <v>278</v>
      </c>
      <c r="J452" s="16"/>
      <c r="K452" s="16"/>
      <c r="L452" s="16">
        <v>1</v>
      </c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customFormat="1" x14ac:dyDescent="0.25">
      <c r="A453" s="5">
        <v>444</v>
      </c>
      <c r="B453" s="6"/>
      <c r="C453" s="6" t="s">
        <v>284</v>
      </c>
      <c r="D453" s="7"/>
      <c r="E453" s="5">
        <v>15</v>
      </c>
      <c r="F453" s="7" t="s">
        <v>93</v>
      </c>
      <c r="G453" s="17">
        <v>400</v>
      </c>
      <c r="H453" s="17">
        <v>6000</v>
      </c>
      <c r="I453" s="18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customFormat="1" x14ac:dyDescent="0.25">
      <c r="A454" s="5">
        <v>445</v>
      </c>
      <c r="B454" s="6"/>
      <c r="C454" s="6" t="s">
        <v>285</v>
      </c>
      <c r="D454" s="7"/>
      <c r="E454" s="5">
        <v>4</v>
      </c>
      <c r="F454" s="7" t="s">
        <v>121</v>
      </c>
      <c r="G454" s="17">
        <v>1400</v>
      </c>
      <c r="H454" s="17">
        <v>5600</v>
      </c>
      <c r="I454" s="18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customFormat="1" x14ac:dyDescent="0.25">
      <c r="A455" s="8">
        <v>446</v>
      </c>
      <c r="B455" s="13" t="s">
        <v>276</v>
      </c>
      <c r="C455" s="13" t="s">
        <v>286</v>
      </c>
      <c r="D455" s="14" t="s">
        <v>35</v>
      </c>
      <c r="E455" s="14"/>
      <c r="F455" s="14"/>
      <c r="G455" s="13"/>
      <c r="H455" s="15">
        <v>33500</v>
      </c>
      <c r="I455" s="13" t="s">
        <v>278</v>
      </c>
      <c r="J455" s="16"/>
      <c r="K455" s="16"/>
      <c r="L455" s="16"/>
      <c r="M455" s="16">
        <v>1</v>
      </c>
      <c r="N455" s="16"/>
      <c r="O455" s="16"/>
      <c r="P455" s="16"/>
      <c r="Q455" s="16"/>
      <c r="R455" s="16"/>
      <c r="S455" s="16"/>
      <c r="T455" s="16"/>
      <c r="U455" s="16"/>
    </row>
    <row r="456" spans="1:21" customFormat="1" x14ac:dyDescent="0.25">
      <c r="A456" s="5">
        <v>447</v>
      </c>
      <c r="B456" s="6"/>
      <c r="C456" s="6" t="s">
        <v>287</v>
      </c>
      <c r="D456" s="7"/>
      <c r="E456" s="5">
        <v>30</v>
      </c>
      <c r="F456" s="7" t="s">
        <v>93</v>
      </c>
      <c r="G456" s="17">
        <v>450</v>
      </c>
      <c r="H456" s="17">
        <v>13500</v>
      </c>
      <c r="I456" s="18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customFormat="1" x14ac:dyDescent="0.25">
      <c r="A457" s="5">
        <v>448</v>
      </c>
      <c r="B457" s="6"/>
      <c r="C457" s="6" t="s">
        <v>288</v>
      </c>
      <c r="D457" s="7"/>
      <c r="E457" s="5">
        <v>1</v>
      </c>
      <c r="F457" s="7" t="s">
        <v>93</v>
      </c>
      <c r="G457" s="17">
        <v>8500</v>
      </c>
      <c r="H457" s="17">
        <v>8500</v>
      </c>
      <c r="I457" s="18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customFormat="1" x14ac:dyDescent="0.25">
      <c r="A458" s="5">
        <v>449</v>
      </c>
      <c r="B458" s="6"/>
      <c r="C458" s="6" t="s">
        <v>289</v>
      </c>
      <c r="D458" s="7"/>
      <c r="E458" s="5">
        <v>1</v>
      </c>
      <c r="F458" s="7" t="s">
        <v>93</v>
      </c>
      <c r="G458" s="17">
        <v>4500</v>
      </c>
      <c r="H458" s="17">
        <v>4500</v>
      </c>
      <c r="I458" s="18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customFormat="1" x14ac:dyDescent="0.25">
      <c r="A459" s="5">
        <v>450</v>
      </c>
      <c r="B459" s="6"/>
      <c r="C459" s="6" t="s">
        <v>290</v>
      </c>
      <c r="D459" s="7"/>
      <c r="E459" s="5">
        <v>10</v>
      </c>
      <c r="F459" s="7" t="s">
        <v>153</v>
      </c>
      <c r="G459" s="17">
        <v>350</v>
      </c>
      <c r="H459" s="17">
        <v>3500</v>
      </c>
      <c r="I459" s="18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customFormat="1" ht="25.5" x14ac:dyDescent="0.25">
      <c r="A460" s="5">
        <v>451</v>
      </c>
      <c r="B460" s="6"/>
      <c r="C460" s="6" t="s">
        <v>291</v>
      </c>
      <c r="D460" s="7"/>
      <c r="E460" s="5">
        <v>10</v>
      </c>
      <c r="F460" s="7" t="s">
        <v>153</v>
      </c>
      <c r="G460" s="17">
        <v>350</v>
      </c>
      <c r="H460" s="17">
        <v>3500</v>
      </c>
      <c r="I460" s="18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customFormat="1" x14ac:dyDescent="0.25">
      <c r="A461" s="8">
        <v>452</v>
      </c>
      <c r="B461" s="13" t="s">
        <v>276</v>
      </c>
      <c r="C461" s="13" t="s">
        <v>47</v>
      </c>
      <c r="D461" s="14" t="s">
        <v>35</v>
      </c>
      <c r="E461" s="14"/>
      <c r="F461" s="14"/>
      <c r="G461" s="13"/>
      <c r="H461" s="15">
        <v>27600</v>
      </c>
      <c r="I461" s="13" t="s">
        <v>278</v>
      </c>
      <c r="J461" s="16"/>
      <c r="K461" s="16"/>
      <c r="L461" s="16"/>
      <c r="M461" s="16"/>
      <c r="N461" s="16"/>
      <c r="O461" s="16"/>
      <c r="P461" s="16"/>
      <c r="Q461" s="16">
        <v>1</v>
      </c>
      <c r="R461" s="16"/>
      <c r="S461" s="16"/>
      <c r="T461" s="16"/>
      <c r="U461" s="16"/>
    </row>
    <row r="462" spans="1:21" customFormat="1" x14ac:dyDescent="0.25">
      <c r="A462" s="5">
        <v>453</v>
      </c>
      <c r="B462" s="6"/>
      <c r="C462" s="6" t="s">
        <v>284</v>
      </c>
      <c r="D462" s="7"/>
      <c r="E462" s="5">
        <v>8</v>
      </c>
      <c r="F462" s="7" t="s">
        <v>93</v>
      </c>
      <c r="G462" s="17">
        <v>350</v>
      </c>
      <c r="H462" s="17">
        <v>2800</v>
      </c>
      <c r="I462" s="18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customFormat="1" x14ac:dyDescent="0.25">
      <c r="A463" s="5">
        <v>454</v>
      </c>
      <c r="B463" s="6"/>
      <c r="C463" s="6" t="s">
        <v>292</v>
      </c>
      <c r="D463" s="7"/>
      <c r="E463" s="5">
        <v>2</v>
      </c>
      <c r="F463" s="7" t="s">
        <v>93</v>
      </c>
      <c r="G463" s="17">
        <v>8000</v>
      </c>
      <c r="H463" s="17">
        <v>16000</v>
      </c>
      <c r="I463" s="18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customFormat="1" x14ac:dyDescent="0.25">
      <c r="A464" s="5">
        <v>455</v>
      </c>
      <c r="B464" s="6"/>
      <c r="C464" s="6" t="s">
        <v>156</v>
      </c>
      <c r="D464" s="7"/>
      <c r="E464" s="5">
        <v>4</v>
      </c>
      <c r="F464" s="7" t="s">
        <v>153</v>
      </c>
      <c r="G464" s="17">
        <v>550</v>
      </c>
      <c r="H464" s="17">
        <v>2200</v>
      </c>
      <c r="I464" s="18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customFormat="1" x14ac:dyDescent="0.25">
      <c r="A465" s="5">
        <v>456</v>
      </c>
      <c r="B465" s="6"/>
      <c r="C465" s="6" t="s">
        <v>159</v>
      </c>
      <c r="D465" s="7"/>
      <c r="E465" s="5">
        <v>4</v>
      </c>
      <c r="F465" s="7" t="s">
        <v>153</v>
      </c>
      <c r="G465" s="17">
        <v>550</v>
      </c>
      <c r="H465" s="17">
        <v>2200</v>
      </c>
      <c r="I465" s="18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customFormat="1" x14ac:dyDescent="0.25">
      <c r="A466" s="5">
        <v>457</v>
      </c>
      <c r="B466" s="6"/>
      <c r="C466" s="6" t="s">
        <v>158</v>
      </c>
      <c r="D466" s="7"/>
      <c r="E466" s="5">
        <v>4</v>
      </c>
      <c r="F466" s="7" t="s">
        <v>153</v>
      </c>
      <c r="G466" s="17">
        <v>550</v>
      </c>
      <c r="H466" s="17">
        <v>2200</v>
      </c>
      <c r="I466" s="18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customFormat="1" x14ac:dyDescent="0.25">
      <c r="A467" s="5">
        <v>458</v>
      </c>
      <c r="B467" s="6"/>
      <c r="C467" s="6" t="s">
        <v>293</v>
      </c>
      <c r="D467" s="7"/>
      <c r="E467" s="5">
        <v>4</v>
      </c>
      <c r="F467" s="7" t="s">
        <v>153</v>
      </c>
      <c r="G467" s="17">
        <v>550</v>
      </c>
      <c r="H467" s="17">
        <v>2200</v>
      </c>
      <c r="I467" s="18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customFormat="1" ht="25.5" x14ac:dyDescent="0.25">
      <c r="A468" s="8">
        <v>459</v>
      </c>
      <c r="B468" s="13" t="s">
        <v>276</v>
      </c>
      <c r="C468" s="13" t="s">
        <v>294</v>
      </c>
      <c r="D468" s="14" t="s">
        <v>35</v>
      </c>
      <c r="E468" s="14"/>
      <c r="F468" s="14"/>
      <c r="G468" s="13"/>
      <c r="H468" s="15">
        <v>43112</v>
      </c>
      <c r="I468" s="13" t="s">
        <v>278</v>
      </c>
      <c r="J468" s="16"/>
      <c r="K468" s="23">
        <v>1</v>
      </c>
      <c r="L468" s="23"/>
      <c r="M468" s="23">
        <v>1</v>
      </c>
      <c r="N468" s="23"/>
      <c r="O468" s="23"/>
      <c r="P468" s="23">
        <v>1</v>
      </c>
      <c r="Q468" s="23"/>
      <c r="R468" s="23"/>
      <c r="S468" s="23">
        <v>1</v>
      </c>
      <c r="T468" s="23"/>
      <c r="U468" s="23"/>
    </row>
    <row r="469" spans="1:21" customFormat="1" x14ac:dyDescent="0.25">
      <c r="A469" s="5">
        <v>460</v>
      </c>
      <c r="B469" s="6"/>
      <c r="C469" s="6" t="s">
        <v>295</v>
      </c>
      <c r="D469" s="7"/>
      <c r="E469" s="5">
        <v>16</v>
      </c>
      <c r="F469" s="7" t="s">
        <v>121</v>
      </c>
      <c r="G469" s="17">
        <v>1382</v>
      </c>
      <c r="H469" s="17">
        <v>22112</v>
      </c>
      <c r="I469" s="18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customFormat="1" x14ac:dyDescent="0.25">
      <c r="A470" s="5">
        <v>461</v>
      </c>
      <c r="B470" s="6"/>
      <c r="C470" s="6" t="s">
        <v>296</v>
      </c>
      <c r="D470" s="7"/>
      <c r="E470" s="5">
        <v>60</v>
      </c>
      <c r="F470" s="7" t="s">
        <v>93</v>
      </c>
      <c r="G470" s="17">
        <v>350</v>
      </c>
      <c r="H470" s="17">
        <v>21000</v>
      </c>
      <c r="I470" s="18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customFormat="1" ht="25.5" x14ac:dyDescent="0.25">
      <c r="A471" s="8">
        <v>462</v>
      </c>
      <c r="B471" s="13" t="s">
        <v>276</v>
      </c>
      <c r="C471" s="13" t="s">
        <v>51</v>
      </c>
      <c r="D471" s="14" t="s">
        <v>35</v>
      </c>
      <c r="E471" s="14"/>
      <c r="F471" s="14"/>
      <c r="G471" s="13"/>
      <c r="H471" s="15">
        <v>12800</v>
      </c>
      <c r="I471" s="13" t="s">
        <v>278</v>
      </c>
      <c r="J471" s="16"/>
      <c r="K471" s="16"/>
      <c r="L471" s="16"/>
      <c r="M471" s="16"/>
      <c r="N471" s="16"/>
      <c r="O471" s="16"/>
      <c r="P471" s="16"/>
      <c r="Q471" s="16">
        <v>1</v>
      </c>
      <c r="R471" s="16"/>
      <c r="S471" s="16"/>
      <c r="T471" s="16"/>
      <c r="U471" s="16"/>
    </row>
    <row r="472" spans="1:21" customFormat="1" x14ac:dyDescent="0.25">
      <c r="A472" s="5">
        <v>463</v>
      </c>
      <c r="B472" s="6"/>
      <c r="C472" s="6" t="s">
        <v>156</v>
      </c>
      <c r="D472" s="7"/>
      <c r="E472" s="5">
        <v>2</v>
      </c>
      <c r="F472" s="7" t="s">
        <v>297</v>
      </c>
      <c r="G472" s="17">
        <v>500</v>
      </c>
      <c r="H472" s="17">
        <v>1000</v>
      </c>
      <c r="I472" s="18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customFormat="1" x14ac:dyDescent="0.25">
      <c r="A473" s="5">
        <v>464</v>
      </c>
      <c r="B473" s="6"/>
      <c r="C473" s="6" t="s">
        <v>158</v>
      </c>
      <c r="D473" s="7"/>
      <c r="E473" s="5">
        <v>2</v>
      </c>
      <c r="F473" s="7" t="s">
        <v>297</v>
      </c>
      <c r="G473" s="17">
        <v>550</v>
      </c>
      <c r="H473" s="17">
        <v>1100</v>
      </c>
      <c r="I473" s="18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customFormat="1" x14ac:dyDescent="0.25">
      <c r="A474" s="5">
        <v>465</v>
      </c>
      <c r="B474" s="6"/>
      <c r="C474" s="6" t="s">
        <v>159</v>
      </c>
      <c r="D474" s="7"/>
      <c r="E474" s="5">
        <v>2</v>
      </c>
      <c r="F474" s="7" t="s">
        <v>297</v>
      </c>
      <c r="G474" s="17">
        <v>550</v>
      </c>
      <c r="H474" s="17">
        <v>1100</v>
      </c>
      <c r="I474" s="18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customFormat="1" x14ac:dyDescent="0.25">
      <c r="A475" s="5">
        <v>466</v>
      </c>
      <c r="B475" s="6"/>
      <c r="C475" s="6" t="s">
        <v>160</v>
      </c>
      <c r="D475" s="7"/>
      <c r="E475" s="5">
        <v>2</v>
      </c>
      <c r="F475" s="7" t="s">
        <v>297</v>
      </c>
      <c r="G475" s="17">
        <v>550</v>
      </c>
      <c r="H475" s="17">
        <v>1100</v>
      </c>
      <c r="I475" s="18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customFormat="1" x14ac:dyDescent="0.25">
      <c r="A476" s="5">
        <v>467</v>
      </c>
      <c r="B476" s="6"/>
      <c r="C476" s="6" t="s">
        <v>288</v>
      </c>
      <c r="D476" s="7"/>
      <c r="E476" s="5">
        <v>1</v>
      </c>
      <c r="F476" s="7" t="s">
        <v>83</v>
      </c>
      <c r="G476" s="17">
        <v>8500</v>
      </c>
      <c r="H476" s="17">
        <v>8500</v>
      </c>
      <c r="I476" s="18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customFormat="1" x14ac:dyDescent="0.25">
      <c r="A477" s="8">
        <v>468</v>
      </c>
      <c r="B477" s="9" t="s">
        <v>298</v>
      </c>
      <c r="C477" s="9" t="s">
        <v>299</v>
      </c>
      <c r="D477" s="10" t="s">
        <v>32</v>
      </c>
      <c r="E477" s="10"/>
      <c r="F477" s="10"/>
      <c r="G477" s="9"/>
      <c r="H477" s="11">
        <v>840610</v>
      </c>
      <c r="I477" s="9" t="s">
        <v>278</v>
      </c>
      <c r="J477" s="10"/>
      <c r="K477" s="12">
        <v>11</v>
      </c>
      <c r="L477" s="12">
        <v>3</v>
      </c>
      <c r="M477" s="12">
        <v>3</v>
      </c>
      <c r="N477" s="12">
        <v>10</v>
      </c>
      <c r="O477" s="12">
        <v>1</v>
      </c>
      <c r="P477" s="12">
        <v>2</v>
      </c>
      <c r="Q477" s="12">
        <v>5</v>
      </c>
      <c r="R477" s="12">
        <v>1</v>
      </c>
      <c r="S477" s="12">
        <v>14</v>
      </c>
      <c r="T477" s="10"/>
      <c r="U477" s="10"/>
    </row>
    <row r="478" spans="1:21" customFormat="1" x14ac:dyDescent="0.25">
      <c r="A478" s="8">
        <v>469</v>
      </c>
      <c r="B478" s="13" t="s">
        <v>298</v>
      </c>
      <c r="C478" s="13" t="s">
        <v>286</v>
      </c>
      <c r="D478" s="14" t="s">
        <v>35</v>
      </c>
      <c r="E478" s="14"/>
      <c r="F478" s="14"/>
      <c r="G478" s="13"/>
      <c r="H478" s="15">
        <v>38950</v>
      </c>
      <c r="I478" s="13" t="s">
        <v>278</v>
      </c>
      <c r="J478" s="16"/>
      <c r="K478" s="16"/>
      <c r="L478" s="16"/>
      <c r="M478" s="16">
        <v>1</v>
      </c>
      <c r="N478" s="16"/>
      <c r="O478" s="16"/>
      <c r="P478" s="16"/>
      <c r="Q478" s="16"/>
      <c r="R478" s="16"/>
      <c r="S478" s="16"/>
      <c r="T478" s="16"/>
      <c r="U478" s="16"/>
    </row>
    <row r="479" spans="1:21" customFormat="1" x14ac:dyDescent="0.25">
      <c r="A479" s="5">
        <v>470</v>
      </c>
      <c r="B479" s="6"/>
      <c r="C479" s="6" t="s">
        <v>300</v>
      </c>
      <c r="D479" s="7"/>
      <c r="E479" s="5">
        <v>30</v>
      </c>
      <c r="F479" s="7" t="s">
        <v>93</v>
      </c>
      <c r="G479" s="17">
        <v>120</v>
      </c>
      <c r="H479" s="17">
        <v>3600</v>
      </c>
      <c r="I479" s="18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customFormat="1" x14ac:dyDescent="0.25">
      <c r="A480" s="5">
        <v>471</v>
      </c>
      <c r="B480" s="6"/>
      <c r="C480" s="6" t="s">
        <v>301</v>
      </c>
      <c r="D480" s="7"/>
      <c r="E480" s="5">
        <v>5</v>
      </c>
      <c r="F480" s="7" t="s">
        <v>101</v>
      </c>
      <c r="G480" s="17">
        <v>1100</v>
      </c>
      <c r="H480" s="17">
        <v>5500</v>
      </c>
      <c r="I480" s="18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customFormat="1" x14ac:dyDescent="0.25">
      <c r="A481" s="5">
        <v>472</v>
      </c>
      <c r="B481" s="6"/>
      <c r="C481" s="6" t="s">
        <v>302</v>
      </c>
      <c r="D481" s="7"/>
      <c r="E481" s="5">
        <v>30</v>
      </c>
      <c r="F481" s="7" t="s">
        <v>93</v>
      </c>
      <c r="G481" s="17">
        <v>75</v>
      </c>
      <c r="H481" s="17">
        <v>2250</v>
      </c>
      <c r="I481" s="18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customFormat="1" x14ac:dyDescent="0.25">
      <c r="A482" s="5">
        <v>473</v>
      </c>
      <c r="B482" s="6"/>
      <c r="C482" s="6" t="s">
        <v>303</v>
      </c>
      <c r="D482" s="7"/>
      <c r="E482" s="5">
        <v>30</v>
      </c>
      <c r="F482" s="7" t="s">
        <v>108</v>
      </c>
      <c r="G482" s="17">
        <v>220</v>
      </c>
      <c r="H482" s="17">
        <v>6600</v>
      </c>
      <c r="I482" s="18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customFormat="1" x14ac:dyDescent="0.25">
      <c r="A483" s="5">
        <v>474</v>
      </c>
      <c r="B483" s="6"/>
      <c r="C483" s="6" t="s">
        <v>304</v>
      </c>
      <c r="D483" s="7"/>
      <c r="E483" s="5">
        <v>30</v>
      </c>
      <c r="F483" s="7" t="s">
        <v>93</v>
      </c>
      <c r="G483" s="17">
        <v>170</v>
      </c>
      <c r="H483" s="17">
        <v>5100</v>
      </c>
      <c r="I483" s="18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customFormat="1" x14ac:dyDescent="0.25">
      <c r="A484" s="5">
        <v>475</v>
      </c>
      <c r="B484" s="6"/>
      <c r="C484" s="6" t="s">
        <v>305</v>
      </c>
      <c r="D484" s="7"/>
      <c r="E484" s="5">
        <v>10</v>
      </c>
      <c r="F484" s="7" t="s">
        <v>93</v>
      </c>
      <c r="G484" s="17">
        <v>150</v>
      </c>
      <c r="H484" s="17">
        <v>1500</v>
      </c>
      <c r="I484" s="18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customFormat="1" x14ac:dyDescent="0.25">
      <c r="A485" s="5">
        <v>476</v>
      </c>
      <c r="B485" s="6"/>
      <c r="C485" s="6" t="s">
        <v>306</v>
      </c>
      <c r="D485" s="7"/>
      <c r="E485" s="5">
        <v>5</v>
      </c>
      <c r="F485" s="7" t="s">
        <v>101</v>
      </c>
      <c r="G485" s="17">
        <v>60</v>
      </c>
      <c r="H485" s="17">
        <v>300</v>
      </c>
      <c r="I485" s="18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customFormat="1" x14ac:dyDescent="0.25">
      <c r="A486" s="5">
        <v>477</v>
      </c>
      <c r="B486" s="6"/>
      <c r="C486" s="6" t="s">
        <v>99</v>
      </c>
      <c r="D486" s="7"/>
      <c r="E486" s="5">
        <v>1</v>
      </c>
      <c r="F486" s="7" t="s">
        <v>93</v>
      </c>
      <c r="G486" s="17">
        <v>3800</v>
      </c>
      <c r="H486" s="17">
        <v>3800</v>
      </c>
      <c r="I486" s="18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customFormat="1" x14ac:dyDescent="0.25">
      <c r="A487" s="5">
        <v>478</v>
      </c>
      <c r="B487" s="6"/>
      <c r="C487" s="6" t="s">
        <v>307</v>
      </c>
      <c r="D487" s="7"/>
      <c r="E487" s="5">
        <v>2</v>
      </c>
      <c r="F487" s="7" t="s">
        <v>93</v>
      </c>
      <c r="G487" s="17">
        <v>50</v>
      </c>
      <c r="H487" s="17">
        <v>100</v>
      </c>
      <c r="I487" s="18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customFormat="1" x14ac:dyDescent="0.25">
      <c r="A488" s="5">
        <v>479</v>
      </c>
      <c r="B488" s="6"/>
      <c r="C488" s="6" t="s">
        <v>98</v>
      </c>
      <c r="D488" s="7"/>
      <c r="E488" s="5">
        <v>5</v>
      </c>
      <c r="F488" s="7" t="s">
        <v>93</v>
      </c>
      <c r="G488" s="17">
        <v>50</v>
      </c>
      <c r="H488" s="17">
        <v>250</v>
      </c>
      <c r="I488" s="18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customFormat="1" x14ac:dyDescent="0.25">
      <c r="A489" s="5">
        <v>480</v>
      </c>
      <c r="B489" s="6"/>
      <c r="C489" s="6" t="s">
        <v>308</v>
      </c>
      <c r="D489" s="7"/>
      <c r="E489" s="5">
        <v>2</v>
      </c>
      <c r="F489" s="7" t="s">
        <v>93</v>
      </c>
      <c r="G489" s="17">
        <v>400</v>
      </c>
      <c r="H489" s="17">
        <v>800</v>
      </c>
      <c r="I489" s="18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customFormat="1" ht="25.5" x14ac:dyDescent="0.25">
      <c r="A490" s="5">
        <v>481</v>
      </c>
      <c r="B490" s="6"/>
      <c r="C490" s="6" t="s">
        <v>309</v>
      </c>
      <c r="D490" s="7"/>
      <c r="E490" s="5">
        <v>10</v>
      </c>
      <c r="F490" s="7" t="s">
        <v>108</v>
      </c>
      <c r="G490" s="17">
        <v>50</v>
      </c>
      <c r="H490" s="17">
        <v>500</v>
      </c>
      <c r="I490" s="18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customFormat="1" x14ac:dyDescent="0.25">
      <c r="A491" s="5">
        <v>482</v>
      </c>
      <c r="B491" s="6"/>
      <c r="C491" s="6" t="s">
        <v>310</v>
      </c>
      <c r="D491" s="7"/>
      <c r="E491" s="5">
        <v>30</v>
      </c>
      <c r="F491" s="7" t="s">
        <v>93</v>
      </c>
      <c r="G491" s="17">
        <v>80</v>
      </c>
      <c r="H491" s="17">
        <v>2400</v>
      </c>
      <c r="I491" s="18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customFormat="1" x14ac:dyDescent="0.25">
      <c r="A492" s="5">
        <v>483</v>
      </c>
      <c r="B492" s="6"/>
      <c r="C492" s="6" t="s">
        <v>311</v>
      </c>
      <c r="D492" s="7"/>
      <c r="E492" s="5">
        <v>5</v>
      </c>
      <c r="F492" s="7" t="s">
        <v>108</v>
      </c>
      <c r="G492" s="17">
        <v>150</v>
      </c>
      <c r="H492" s="17">
        <v>750</v>
      </c>
      <c r="I492" s="18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customFormat="1" x14ac:dyDescent="0.25">
      <c r="A493" s="5">
        <v>484</v>
      </c>
      <c r="B493" s="6"/>
      <c r="C493" s="6" t="s">
        <v>312</v>
      </c>
      <c r="D493" s="7"/>
      <c r="E493" s="5">
        <v>5</v>
      </c>
      <c r="F493" s="7" t="s">
        <v>101</v>
      </c>
      <c r="G493" s="17">
        <v>60</v>
      </c>
      <c r="H493" s="17">
        <v>300</v>
      </c>
      <c r="I493" s="18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customFormat="1" x14ac:dyDescent="0.25">
      <c r="A494" s="5">
        <v>485</v>
      </c>
      <c r="B494" s="6"/>
      <c r="C494" s="6" t="s">
        <v>195</v>
      </c>
      <c r="D494" s="7"/>
      <c r="E494" s="5">
        <v>8</v>
      </c>
      <c r="F494" s="7" t="s">
        <v>196</v>
      </c>
      <c r="G494" s="17">
        <v>650</v>
      </c>
      <c r="H494" s="17">
        <v>5200</v>
      </c>
      <c r="I494" s="18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customFormat="1" ht="25.5" x14ac:dyDescent="0.25">
      <c r="A495" s="8">
        <v>486</v>
      </c>
      <c r="B495" s="13" t="s">
        <v>298</v>
      </c>
      <c r="C495" s="13" t="s">
        <v>313</v>
      </c>
      <c r="D495" s="14" t="s">
        <v>35</v>
      </c>
      <c r="E495" s="14"/>
      <c r="F495" s="14"/>
      <c r="G495" s="13"/>
      <c r="H495" s="15">
        <v>37720</v>
      </c>
      <c r="I495" s="13" t="s">
        <v>278</v>
      </c>
      <c r="J495" s="16"/>
      <c r="K495" s="23">
        <v>1</v>
      </c>
      <c r="L495" s="23"/>
      <c r="M495" s="23"/>
      <c r="N495" s="23">
        <v>1</v>
      </c>
      <c r="O495" s="23"/>
      <c r="P495" s="23"/>
      <c r="Q495" s="23">
        <v>1</v>
      </c>
      <c r="R495" s="23"/>
      <c r="S495" s="23">
        <v>1</v>
      </c>
      <c r="T495" s="23"/>
      <c r="U495" s="23"/>
    </row>
    <row r="496" spans="1:21" customFormat="1" x14ac:dyDescent="0.25">
      <c r="A496" s="5">
        <v>487</v>
      </c>
      <c r="B496" s="6"/>
      <c r="C496" s="6" t="s">
        <v>314</v>
      </c>
      <c r="D496" s="7"/>
      <c r="E496" s="5">
        <v>60</v>
      </c>
      <c r="F496" s="7" t="s">
        <v>153</v>
      </c>
      <c r="G496" s="17">
        <v>150</v>
      </c>
      <c r="H496" s="17">
        <v>9000</v>
      </c>
      <c r="I496" s="18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customFormat="1" x14ac:dyDescent="0.25">
      <c r="A497" s="5">
        <v>488</v>
      </c>
      <c r="B497" s="6"/>
      <c r="C497" s="6" t="s">
        <v>130</v>
      </c>
      <c r="D497" s="7"/>
      <c r="E497" s="5">
        <v>28</v>
      </c>
      <c r="F497" s="7" t="s">
        <v>101</v>
      </c>
      <c r="G497" s="17">
        <v>300</v>
      </c>
      <c r="H497" s="17">
        <v>8400</v>
      </c>
      <c r="I497" s="18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customFormat="1" x14ac:dyDescent="0.25">
      <c r="A498" s="5">
        <v>489</v>
      </c>
      <c r="B498" s="6"/>
      <c r="C498" s="6" t="s">
        <v>315</v>
      </c>
      <c r="D498" s="7"/>
      <c r="E498" s="5">
        <v>32</v>
      </c>
      <c r="F498" s="7" t="s">
        <v>121</v>
      </c>
      <c r="G498" s="17">
        <v>500</v>
      </c>
      <c r="H498" s="17">
        <v>16000</v>
      </c>
      <c r="I498" s="18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customFormat="1" x14ac:dyDescent="0.25">
      <c r="A499" s="5">
        <v>490</v>
      </c>
      <c r="B499" s="6"/>
      <c r="C499" s="6" t="s">
        <v>316</v>
      </c>
      <c r="D499" s="7"/>
      <c r="E499" s="5">
        <v>32</v>
      </c>
      <c r="F499" s="7" t="s">
        <v>101</v>
      </c>
      <c r="G499" s="17">
        <v>135</v>
      </c>
      <c r="H499" s="17">
        <v>4320</v>
      </c>
      <c r="I499" s="18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customFormat="1" x14ac:dyDescent="0.25">
      <c r="A500" s="8">
        <v>491</v>
      </c>
      <c r="B500" s="13" t="s">
        <v>298</v>
      </c>
      <c r="C500" s="13" t="s">
        <v>317</v>
      </c>
      <c r="D500" s="14" t="s">
        <v>35</v>
      </c>
      <c r="E500" s="14"/>
      <c r="F500" s="14"/>
      <c r="G500" s="13"/>
      <c r="H500" s="15">
        <v>17000</v>
      </c>
      <c r="I500" s="13" t="s">
        <v>278</v>
      </c>
      <c r="J500" s="16"/>
      <c r="K500" s="23"/>
      <c r="L500" s="23"/>
      <c r="M500" s="23">
        <v>1</v>
      </c>
      <c r="N500" s="23"/>
      <c r="O500" s="23"/>
      <c r="P500" s="23"/>
      <c r="Q500" s="23"/>
      <c r="R500" s="23"/>
      <c r="S500" s="23">
        <v>1</v>
      </c>
      <c r="T500" s="23"/>
      <c r="U500" s="23"/>
    </row>
    <row r="501" spans="1:21" customFormat="1" x14ac:dyDescent="0.25">
      <c r="A501" s="5">
        <v>492</v>
      </c>
      <c r="B501" s="6"/>
      <c r="C501" s="6" t="s">
        <v>318</v>
      </c>
      <c r="D501" s="7"/>
      <c r="E501" s="5">
        <v>8</v>
      </c>
      <c r="F501" s="7" t="s">
        <v>108</v>
      </c>
      <c r="G501" s="17">
        <v>500</v>
      </c>
      <c r="H501" s="17">
        <v>4000</v>
      </c>
      <c r="I501" s="18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customFormat="1" x14ac:dyDescent="0.25">
      <c r="A502" s="5">
        <v>493</v>
      </c>
      <c r="B502" s="6"/>
      <c r="C502" s="6" t="s">
        <v>319</v>
      </c>
      <c r="D502" s="7"/>
      <c r="E502" s="5">
        <v>20</v>
      </c>
      <c r="F502" s="7" t="s">
        <v>108</v>
      </c>
      <c r="G502" s="17">
        <v>140</v>
      </c>
      <c r="H502" s="17">
        <v>2800</v>
      </c>
      <c r="I502" s="18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customFormat="1" x14ac:dyDescent="0.25">
      <c r="A503" s="5">
        <v>494</v>
      </c>
      <c r="B503" s="6"/>
      <c r="C503" s="6" t="s">
        <v>320</v>
      </c>
      <c r="D503" s="7"/>
      <c r="E503" s="5">
        <v>24</v>
      </c>
      <c r="F503" s="7" t="s">
        <v>93</v>
      </c>
      <c r="G503" s="17">
        <v>30</v>
      </c>
      <c r="H503" s="17">
        <v>720</v>
      </c>
      <c r="I503" s="18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customFormat="1" x14ac:dyDescent="0.25">
      <c r="A504" s="5">
        <v>495</v>
      </c>
      <c r="B504" s="6"/>
      <c r="C504" s="6" t="s">
        <v>321</v>
      </c>
      <c r="D504" s="7"/>
      <c r="E504" s="5">
        <v>32</v>
      </c>
      <c r="F504" s="7" t="s">
        <v>93</v>
      </c>
      <c r="G504" s="17">
        <v>10</v>
      </c>
      <c r="H504" s="17">
        <v>320</v>
      </c>
      <c r="I504" s="18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customFormat="1" x14ac:dyDescent="0.25">
      <c r="A505" s="5">
        <v>496</v>
      </c>
      <c r="B505" s="6"/>
      <c r="C505" s="6" t="s">
        <v>322</v>
      </c>
      <c r="D505" s="7"/>
      <c r="E505" s="5">
        <v>4</v>
      </c>
      <c r="F505" s="7" t="s">
        <v>101</v>
      </c>
      <c r="G505" s="17">
        <v>490</v>
      </c>
      <c r="H505" s="17">
        <v>1960</v>
      </c>
      <c r="I505" s="18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customFormat="1" x14ac:dyDescent="0.25">
      <c r="A506" s="5">
        <v>497</v>
      </c>
      <c r="B506" s="6"/>
      <c r="C506" s="6" t="s">
        <v>315</v>
      </c>
      <c r="D506" s="7"/>
      <c r="E506" s="5">
        <v>12</v>
      </c>
      <c r="F506" s="7" t="s">
        <v>121</v>
      </c>
      <c r="G506" s="17">
        <v>350</v>
      </c>
      <c r="H506" s="17">
        <v>4200</v>
      </c>
      <c r="I506" s="18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customFormat="1" x14ac:dyDescent="0.25">
      <c r="A507" s="5">
        <v>498</v>
      </c>
      <c r="B507" s="6"/>
      <c r="C507" s="6" t="s">
        <v>316</v>
      </c>
      <c r="D507" s="7"/>
      <c r="E507" s="5">
        <v>20</v>
      </c>
      <c r="F507" s="7" t="s">
        <v>101</v>
      </c>
      <c r="G507" s="17">
        <v>80</v>
      </c>
      <c r="H507" s="17">
        <v>1600</v>
      </c>
      <c r="I507" s="18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customFormat="1" x14ac:dyDescent="0.25">
      <c r="A508" s="5">
        <v>499</v>
      </c>
      <c r="B508" s="6"/>
      <c r="C508" s="6" t="s">
        <v>323</v>
      </c>
      <c r="D508" s="7"/>
      <c r="E508" s="5">
        <v>20</v>
      </c>
      <c r="F508" s="7" t="s">
        <v>153</v>
      </c>
      <c r="G508" s="17">
        <v>70</v>
      </c>
      <c r="H508" s="17">
        <v>1400</v>
      </c>
      <c r="I508" s="18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customFormat="1" ht="25.5" x14ac:dyDescent="0.25">
      <c r="A509" s="8">
        <v>500</v>
      </c>
      <c r="B509" s="13" t="s">
        <v>298</v>
      </c>
      <c r="C509" s="13" t="s">
        <v>324</v>
      </c>
      <c r="D509" s="14" t="s">
        <v>35</v>
      </c>
      <c r="E509" s="14"/>
      <c r="F509" s="14"/>
      <c r="G509" s="13"/>
      <c r="H509" s="15">
        <v>38000</v>
      </c>
      <c r="I509" s="13" t="s">
        <v>278</v>
      </c>
      <c r="J509" s="16"/>
      <c r="K509" s="16">
        <v>1</v>
      </c>
      <c r="L509" s="16"/>
      <c r="M509" s="16"/>
      <c r="N509" s="16">
        <v>1</v>
      </c>
      <c r="O509" s="16"/>
      <c r="P509" s="16"/>
      <c r="Q509" s="16">
        <v>1</v>
      </c>
      <c r="R509" s="16"/>
      <c r="S509" s="16">
        <v>1</v>
      </c>
      <c r="T509" s="16"/>
      <c r="U509" s="16"/>
    </row>
    <row r="510" spans="1:21" customFormat="1" x14ac:dyDescent="0.25">
      <c r="A510" s="5">
        <v>501</v>
      </c>
      <c r="B510" s="6"/>
      <c r="C510" s="6" t="s">
        <v>325</v>
      </c>
      <c r="D510" s="7"/>
      <c r="E510" s="5">
        <v>20</v>
      </c>
      <c r="F510" s="7" t="s">
        <v>91</v>
      </c>
      <c r="G510" s="17">
        <v>525</v>
      </c>
      <c r="H510" s="17">
        <v>10500</v>
      </c>
      <c r="I510" s="18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customFormat="1" x14ac:dyDescent="0.25">
      <c r="A511" s="5">
        <v>502</v>
      </c>
      <c r="B511" s="6"/>
      <c r="C511" s="6" t="s">
        <v>326</v>
      </c>
      <c r="D511" s="7"/>
      <c r="E511" s="5">
        <v>12</v>
      </c>
      <c r="F511" s="7" t="s">
        <v>91</v>
      </c>
      <c r="G511" s="17">
        <v>600</v>
      </c>
      <c r="H511" s="17">
        <v>7200</v>
      </c>
      <c r="I511" s="18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customFormat="1" x14ac:dyDescent="0.25">
      <c r="A512" s="5">
        <v>503</v>
      </c>
      <c r="B512" s="6"/>
      <c r="C512" s="6" t="s">
        <v>327</v>
      </c>
      <c r="D512" s="7"/>
      <c r="E512" s="5">
        <v>4</v>
      </c>
      <c r="F512" s="7" t="s">
        <v>93</v>
      </c>
      <c r="G512" s="17">
        <v>1600</v>
      </c>
      <c r="H512" s="17">
        <v>6400</v>
      </c>
      <c r="I512" s="18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customFormat="1" x14ac:dyDescent="0.25">
      <c r="A513" s="5">
        <v>504</v>
      </c>
      <c r="B513" s="6"/>
      <c r="C513" s="6" t="s">
        <v>328</v>
      </c>
      <c r="D513" s="7"/>
      <c r="E513" s="5">
        <v>4</v>
      </c>
      <c r="F513" s="7" t="s">
        <v>101</v>
      </c>
      <c r="G513" s="17">
        <v>300</v>
      </c>
      <c r="H513" s="17">
        <v>1200</v>
      </c>
      <c r="I513" s="18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customFormat="1" x14ac:dyDescent="0.25">
      <c r="A514" s="5">
        <v>505</v>
      </c>
      <c r="B514" s="6"/>
      <c r="C514" s="6" t="s">
        <v>329</v>
      </c>
      <c r="D514" s="7"/>
      <c r="E514" s="5">
        <v>4</v>
      </c>
      <c r="F514" s="7" t="s">
        <v>93</v>
      </c>
      <c r="G514" s="17">
        <v>50</v>
      </c>
      <c r="H514" s="17">
        <v>200</v>
      </c>
      <c r="I514" s="18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customFormat="1" x14ac:dyDescent="0.25">
      <c r="A515" s="5">
        <v>506</v>
      </c>
      <c r="B515" s="6"/>
      <c r="C515" s="6" t="s">
        <v>220</v>
      </c>
      <c r="D515" s="7"/>
      <c r="E515" s="5">
        <v>16</v>
      </c>
      <c r="F515" s="7" t="s">
        <v>93</v>
      </c>
      <c r="G515" s="17">
        <v>60</v>
      </c>
      <c r="H515" s="17">
        <v>960</v>
      </c>
      <c r="I515" s="18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customFormat="1" x14ac:dyDescent="0.25">
      <c r="A516" s="5">
        <v>507</v>
      </c>
      <c r="B516" s="6"/>
      <c r="C516" s="6" t="s">
        <v>330</v>
      </c>
      <c r="D516" s="7"/>
      <c r="E516" s="5">
        <v>20</v>
      </c>
      <c r="F516" s="7" t="s">
        <v>93</v>
      </c>
      <c r="G516" s="17">
        <v>77</v>
      </c>
      <c r="H516" s="17">
        <v>1540</v>
      </c>
      <c r="I516" s="18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customFormat="1" x14ac:dyDescent="0.25">
      <c r="A517" s="5">
        <v>508</v>
      </c>
      <c r="B517" s="6"/>
      <c r="C517" s="6" t="s">
        <v>331</v>
      </c>
      <c r="D517" s="7"/>
      <c r="E517" s="5">
        <v>60</v>
      </c>
      <c r="F517" s="7" t="s">
        <v>93</v>
      </c>
      <c r="G517" s="17">
        <v>68</v>
      </c>
      <c r="H517" s="17">
        <v>4080</v>
      </c>
      <c r="I517" s="18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customFormat="1" x14ac:dyDescent="0.25">
      <c r="A518" s="5">
        <v>509</v>
      </c>
      <c r="B518" s="6"/>
      <c r="C518" s="6" t="s">
        <v>332</v>
      </c>
      <c r="D518" s="7"/>
      <c r="E518" s="5">
        <v>8</v>
      </c>
      <c r="F518" s="7" t="s">
        <v>101</v>
      </c>
      <c r="G518" s="17">
        <v>740</v>
      </c>
      <c r="H518" s="17">
        <v>5920</v>
      </c>
      <c r="I518" s="18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customFormat="1" x14ac:dyDescent="0.25">
      <c r="A519" s="8">
        <v>510</v>
      </c>
      <c r="B519" s="13" t="s">
        <v>298</v>
      </c>
      <c r="C519" s="13" t="s">
        <v>47</v>
      </c>
      <c r="D519" s="14" t="s">
        <v>35</v>
      </c>
      <c r="E519" s="14"/>
      <c r="F519" s="14"/>
      <c r="G519" s="13"/>
      <c r="H519" s="15">
        <v>28195</v>
      </c>
      <c r="I519" s="13" t="s">
        <v>278</v>
      </c>
      <c r="J519" s="16"/>
      <c r="K519" s="16"/>
      <c r="L519" s="16"/>
      <c r="M519" s="16"/>
      <c r="N519" s="16"/>
      <c r="O519" s="16"/>
      <c r="P519" s="16"/>
      <c r="Q519" s="16">
        <v>1</v>
      </c>
      <c r="R519" s="16"/>
      <c r="S519" s="16"/>
      <c r="T519" s="16"/>
      <c r="U519" s="16"/>
    </row>
    <row r="520" spans="1:21" customFormat="1" x14ac:dyDescent="0.25">
      <c r="A520" s="5">
        <v>511</v>
      </c>
      <c r="B520" s="6"/>
      <c r="C520" s="6" t="s">
        <v>333</v>
      </c>
      <c r="D520" s="7"/>
      <c r="E520" s="5">
        <v>20</v>
      </c>
      <c r="F520" s="7" t="s">
        <v>91</v>
      </c>
      <c r="G520" s="17">
        <v>250</v>
      </c>
      <c r="H520" s="17">
        <v>5000</v>
      </c>
      <c r="I520" s="18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customFormat="1" x14ac:dyDescent="0.25">
      <c r="A521" s="5">
        <v>512</v>
      </c>
      <c r="B521" s="6"/>
      <c r="C521" s="6" t="s">
        <v>334</v>
      </c>
      <c r="D521" s="7"/>
      <c r="E521" s="5">
        <v>8</v>
      </c>
      <c r="F521" s="7" t="s">
        <v>91</v>
      </c>
      <c r="G521" s="17">
        <v>265</v>
      </c>
      <c r="H521" s="17">
        <v>2120</v>
      </c>
      <c r="I521" s="18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customFormat="1" x14ac:dyDescent="0.25">
      <c r="A522" s="5">
        <v>513</v>
      </c>
      <c r="B522" s="6"/>
      <c r="C522" s="6" t="s">
        <v>115</v>
      </c>
      <c r="D522" s="7"/>
      <c r="E522" s="5">
        <v>10</v>
      </c>
      <c r="F522" s="7" t="s">
        <v>108</v>
      </c>
      <c r="G522" s="17">
        <v>125</v>
      </c>
      <c r="H522" s="17">
        <v>1250</v>
      </c>
      <c r="I522" s="18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customFormat="1" x14ac:dyDescent="0.25">
      <c r="A523" s="5">
        <v>514</v>
      </c>
      <c r="B523" s="6"/>
      <c r="C523" s="6" t="s">
        <v>96</v>
      </c>
      <c r="D523" s="7"/>
      <c r="E523" s="5">
        <v>85</v>
      </c>
      <c r="F523" s="7" t="s">
        <v>93</v>
      </c>
      <c r="G523" s="17">
        <v>85</v>
      </c>
      <c r="H523" s="17">
        <v>7225</v>
      </c>
      <c r="I523" s="18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customFormat="1" x14ac:dyDescent="0.25">
      <c r="A524" s="5">
        <v>515</v>
      </c>
      <c r="B524" s="6"/>
      <c r="C524" s="6" t="s">
        <v>335</v>
      </c>
      <c r="D524" s="7"/>
      <c r="E524" s="5">
        <v>10</v>
      </c>
      <c r="F524" s="7" t="s">
        <v>108</v>
      </c>
      <c r="G524" s="17">
        <v>140</v>
      </c>
      <c r="H524" s="17">
        <v>1400</v>
      </c>
      <c r="I524" s="18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customFormat="1" x14ac:dyDescent="0.25">
      <c r="A525" s="5">
        <v>516</v>
      </c>
      <c r="B525" s="6"/>
      <c r="C525" s="6" t="s">
        <v>336</v>
      </c>
      <c r="D525" s="7"/>
      <c r="E525" s="5">
        <v>10</v>
      </c>
      <c r="F525" s="7" t="s">
        <v>108</v>
      </c>
      <c r="G525" s="17">
        <v>155</v>
      </c>
      <c r="H525" s="17">
        <v>1550</v>
      </c>
      <c r="I525" s="18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customFormat="1" x14ac:dyDescent="0.25">
      <c r="A526" s="5">
        <v>517</v>
      </c>
      <c r="B526" s="6"/>
      <c r="C526" s="6" t="s">
        <v>337</v>
      </c>
      <c r="D526" s="7"/>
      <c r="E526" s="5">
        <v>10</v>
      </c>
      <c r="F526" s="7" t="s">
        <v>108</v>
      </c>
      <c r="G526" s="17">
        <v>165</v>
      </c>
      <c r="H526" s="17">
        <v>1650</v>
      </c>
      <c r="I526" s="18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customFormat="1" x14ac:dyDescent="0.25">
      <c r="A527" s="5">
        <v>518</v>
      </c>
      <c r="B527" s="6"/>
      <c r="C527" s="6" t="s">
        <v>338</v>
      </c>
      <c r="D527" s="7"/>
      <c r="E527" s="5">
        <v>10</v>
      </c>
      <c r="F527" s="7" t="s">
        <v>108</v>
      </c>
      <c r="G527" s="17">
        <v>175</v>
      </c>
      <c r="H527" s="17">
        <v>1750</v>
      </c>
      <c r="I527" s="18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customFormat="1" x14ac:dyDescent="0.25">
      <c r="A528" s="5">
        <v>519</v>
      </c>
      <c r="B528" s="6"/>
      <c r="C528" s="6" t="s">
        <v>339</v>
      </c>
      <c r="D528" s="7"/>
      <c r="E528" s="5">
        <v>10</v>
      </c>
      <c r="F528" s="7" t="s">
        <v>108</v>
      </c>
      <c r="G528" s="17">
        <v>185</v>
      </c>
      <c r="H528" s="17">
        <v>1850</v>
      </c>
      <c r="I528" s="18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customFormat="1" x14ac:dyDescent="0.25">
      <c r="A529" s="5">
        <v>520</v>
      </c>
      <c r="B529" s="6"/>
      <c r="C529" s="6" t="s">
        <v>340</v>
      </c>
      <c r="D529" s="7"/>
      <c r="E529" s="5">
        <v>10</v>
      </c>
      <c r="F529" s="7" t="s">
        <v>108</v>
      </c>
      <c r="G529" s="17">
        <v>150</v>
      </c>
      <c r="H529" s="17">
        <v>1500</v>
      </c>
      <c r="I529" s="18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customFormat="1" x14ac:dyDescent="0.25">
      <c r="A530" s="5">
        <v>521</v>
      </c>
      <c r="B530" s="6"/>
      <c r="C530" s="6" t="s">
        <v>92</v>
      </c>
      <c r="D530" s="7"/>
      <c r="E530" s="5">
        <v>10</v>
      </c>
      <c r="F530" s="7" t="s">
        <v>93</v>
      </c>
      <c r="G530" s="17">
        <v>185</v>
      </c>
      <c r="H530" s="17">
        <v>1850</v>
      </c>
      <c r="I530" s="18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customFormat="1" x14ac:dyDescent="0.25">
      <c r="A531" s="5">
        <v>522</v>
      </c>
      <c r="B531" s="6"/>
      <c r="C531" s="6" t="s">
        <v>341</v>
      </c>
      <c r="D531" s="7"/>
      <c r="E531" s="5">
        <v>10</v>
      </c>
      <c r="F531" s="7" t="s">
        <v>93</v>
      </c>
      <c r="G531" s="17">
        <v>35</v>
      </c>
      <c r="H531" s="17">
        <v>350</v>
      </c>
      <c r="I531" s="18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customFormat="1" x14ac:dyDescent="0.25">
      <c r="A532" s="5">
        <v>523</v>
      </c>
      <c r="B532" s="6"/>
      <c r="C532" s="6" t="s">
        <v>262</v>
      </c>
      <c r="D532" s="7"/>
      <c r="E532" s="5">
        <v>10</v>
      </c>
      <c r="F532" s="7" t="s">
        <v>93</v>
      </c>
      <c r="G532" s="17">
        <v>35</v>
      </c>
      <c r="H532" s="17">
        <v>350</v>
      </c>
      <c r="I532" s="18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customFormat="1" x14ac:dyDescent="0.25">
      <c r="A533" s="5">
        <v>524</v>
      </c>
      <c r="B533" s="6"/>
      <c r="C533" s="6" t="s">
        <v>342</v>
      </c>
      <c r="D533" s="7"/>
      <c r="E533" s="5">
        <v>10</v>
      </c>
      <c r="F533" s="7" t="s">
        <v>93</v>
      </c>
      <c r="G533" s="17">
        <v>35</v>
      </c>
      <c r="H533" s="17">
        <v>350</v>
      </c>
      <c r="I533" s="18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customFormat="1" ht="25.5" x14ac:dyDescent="0.25">
      <c r="A534" s="8">
        <v>525</v>
      </c>
      <c r="B534" s="13" t="s">
        <v>298</v>
      </c>
      <c r="C534" s="13" t="s">
        <v>343</v>
      </c>
      <c r="D534" s="14" t="s">
        <v>35</v>
      </c>
      <c r="E534" s="14"/>
      <c r="F534" s="14"/>
      <c r="G534" s="13"/>
      <c r="H534" s="15">
        <v>1440</v>
      </c>
      <c r="I534" s="13" t="s">
        <v>278</v>
      </c>
      <c r="J534" s="16"/>
      <c r="K534" s="16">
        <v>1</v>
      </c>
      <c r="L534" s="16"/>
      <c r="M534" s="16"/>
      <c r="N534" s="16">
        <v>1</v>
      </c>
      <c r="O534" s="16"/>
      <c r="P534" s="16"/>
      <c r="Q534" s="16"/>
      <c r="R534" s="16"/>
      <c r="S534" s="16">
        <v>1</v>
      </c>
      <c r="T534" s="16"/>
      <c r="U534" s="16"/>
    </row>
    <row r="535" spans="1:21" customFormat="1" x14ac:dyDescent="0.25">
      <c r="A535" s="5">
        <v>526</v>
      </c>
      <c r="B535" s="6"/>
      <c r="C535" s="6" t="s">
        <v>319</v>
      </c>
      <c r="D535" s="7"/>
      <c r="E535" s="5">
        <v>24</v>
      </c>
      <c r="F535" s="7" t="s">
        <v>108</v>
      </c>
      <c r="G535" s="17">
        <v>30</v>
      </c>
      <c r="H535" s="17">
        <v>720</v>
      </c>
      <c r="I535" s="18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customFormat="1" x14ac:dyDescent="0.25">
      <c r="A536" s="5">
        <v>527</v>
      </c>
      <c r="B536" s="6"/>
      <c r="C536" s="6" t="s">
        <v>214</v>
      </c>
      <c r="D536" s="7"/>
      <c r="E536" s="5">
        <v>24</v>
      </c>
      <c r="F536" s="7" t="s">
        <v>93</v>
      </c>
      <c r="G536" s="17">
        <v>10</v>
      </c>
      <c r="H536" s="17">
        <v>240</v>
      </c>
      <c r="I536" s="18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customFormat="1" x14ac:dyDescent="0.25">
      <c r="A537" s="5">
        <v>528</v>
      </c>
      <c r="B537" s="6"/>
      <c r="C537" s="6" t="s">
        <v>344</v>
      </c>
      <c r="D537" s="7"/>
      <c r="E537" s="5">
        <v>24</v>
      </c>
      <c r="F537" s="7" t="s">
        <v>93</v>
      </c>
      <c r="G537" s="17">
        <v>20</v>
      </c>
      <c r="H537" s="17">
        <v>480</v>
      </c>
      <c r="I537" s="18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customFormat="1" ht="25.5" x14ac:dyDescent="0.25">
      <c r="A538" s="8">
        <v>529</v>
      </c>
      <c r="B538" s="13" t="s">
        <v>298</v>
      </c>
      <c r="C538" s="13" t="s">
        <v>345</v>
      </c>
      <c r="D538" s="14" t="s">
        <v>35</v>
      </c>
      <c r="E538" s="14"/>
      <c r="F538" s="14"/>
      <c r="G538" s="13"/>
      <c r="H538" s="15">
        <v>120</v>
      </c>
      <c r="I538" s="13" t="s">
        <v>278</v>
      </c>
      <c r="J538" s="16"/>
      <c r="K538" s="16"/>
      <c r="L538" s="16">
        <v>1</v>
      </c>
      <c r="M538" s="16"/>
      <c r="N538" s="16"/>
      <c r="O538" s="16"/>
      <c r="P538" s="16"/>
      <c r="Q538" s="16"/>
      <c r="R538" s="16"/>
      <c r="S538" s="16">
        <v>1</v>
      </c>
      <c r="T538" s="16"/>
      <c r="U538" s="16"/>
    </row>
    <row r="539" spans="1:21" customFormat="1" x14ac:dyDescent="0.25">
      <c r="A539" s="5">
        <v>530</v>
      </c>
      <c r="B539" s="6"/>
      <c r="C539" s="6" t="s">
        <v>319</v>
      </c>
      <c r="D539" s="7"/>
      <c r="E539" s="5">
        <v>2</v>
      </c>
      <c r="F539" s="7" t="s">
        <v>108</v>
      </c>
      <c r="G539" s="17">
        <v>30</v>
      </c>
      <c r="H539" s="17">
        <v>60</v>
      </c>
      <c r="I539" s="18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customFormat="1" x14ac:dyDescent="0.25">
      <c r="A540" s="5">
        <v>531</v>
      </c>
      <c r="B540" s="6"/>
      <c r="C540" s="6" t="s">
        <v>346</v>
      </c>
      <c r="D540" s="7"/>
      <c r="E540" s="5">
        <v>2</v>
      </c>
      <c r="F540" s="7" t="s">
        <v>93</v>
      </c>
      <c r="G540" s="17">
        <v>10</v>
      </c>
      <c r="H540" s="17">
        <v>20</v>
      </c>
      <c r="I540" s="18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customFormat="1" x14ac:dyDescent="0.25">
      <c r="A541" s="5">
        <v>532</v>
      </c>
      <c r="B541" s="6"/>
      <c r="C541" s="6" t="s">
        <v>344</v>
      </c>
      <c r="D541" s="7"/>
      <c r="E541" s="5">
        <v>2</v>
      </c>
      <c r="F541" s="7" t="s">
        <v>93</v>
      </c>
      <c r="G541" s="17">
        <v>20</v>
      </c>
      <c r="H541" s="17">
        <v>40</v>
      </c>
      <c r="I541" s="18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customFormat="1" x14ac:dyDescent="0.25">
      <c r="A542" s="8">
        <v>533</v>
      </c>
      <c r="B542" s="13" t="s">
        <v>298</v>
      </c>
      <c r="C542" s="13" t="s">
        <v>347</v>
      </c>
      <c r="D542" s="14" t="s">
        <v>35</v>
      </c>
      <c r="E542" s="14"/>
      <c r="F542" s="14"/>
      <c r="G542" s="13"/>
      <c r="H542" s="15">
        <v>46400</v>
      </c>
      <c r="I542" s="13" t="s">
        <v>278</v>
      </c>
      <c r="J542" s="16"/>
      <c r="K542" s="16">
        <v>1</v>
      </c>
      <c r="L542" s="16"/>
      <c r="M542" s="16"/>
      <c r="N542" s="16">
        <v>1</v>
      </c>
      <c r="O542" s="16"/>
      <c r="P542" s="16"/>
      <c r="Q542" s="16">
        <v>1</v>
      </c>
      <c r="R542" s="16"/>
      <c r="S542" s="16">
        <v>1</v>
      </c>
      <c r="T542" s="16"/>
      <c r="U542" s="16"/>
    </row>
    <row r="543" spans="1:21" customFormat="1" x14ac:dyDescent="0.25">
      <c r="A543" s="5">
        <v>534</v>
      </c>
      <c r="B543" s="6"/>
      <c r="C543" s="6" t="s">
        <v>348</v>
      </c>
      <c r="D543" s="7"/>
      <c r="E543" s="5">
        <v>128</v>
      </c>
      <c r="F543" s="7" t="s">
        <v>91</v>
      </c>
      <c r="G543" s="17">
        <v>130</v>
      </c>
      <c r="H543" s="17">
        <v>16640</v>
      </c>
      <c r="I543" s="18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customFormat="1" x14ac:dyDescent="0.25">
      <c r="A544" s="5">
        <v>535</v>
      </c>
      <c r="B544" s="6"/>
      <c r="C544" s="6" t="s">
        <v>349</v>
      </c>
      <c r="D544" s="7"/>
      <c r="E544" s="5">
        <v>24</v>
      </c>
      <c r="F544" s="7" t="s">
        <v>350</v>
      </c>
      <c r="G544" s="17">
        <v>1240</v>
      </c>
      <c r="H544" s="17">
        <v>29760</v>
      </c>
      <c r="I544" s="18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customFormat="1" ht="25.5" x14ac:dyDescent="0.25">
      <c r="A545" s="8">
        <v>536</v>
      </c>
      <c r="B545" s="13" t="s">
        <v>298</v>
      </c>
      <c r="C545" s="13" t="s">
        <v>351</v>
      </c>
      <c r="D545" s="14" t="s">
        <v>35</v>
      </c>
      <c r="E545" s="14"/>
      <c r="F545" s="14"/>
      <c r="G545" s="13"/>
      <c r="H545" s="15">
        <v>2340</v>
      </c>
      <c r="I545" s="13" t="s">
        <v>278</v>
      </c>
      <c r="J545" s="16"/>
      <c r="K545" s="16">
        <v>1</v>
      </c>
      <c r="L545" s="16"/>
      <c r="M545" s="16"/>
      <c r="N545" s="16">
        <v>1</v>
      </c>
      <c r="O545" s="16"/>
      <c r="P545" s="16"/>
      <c r="Q545" s="16"/>
      <c r="R545" s="16"/>
      <c r="S545" s="16">
        <v>1</v>
      </c>
      <c r="T545" s="16"/>
      <c r="U545" s="16"/>
    </row>
    <row r="546" spans="1:21" customFormat="1" x14ac:dyDescent="0.25">
      <c r="A546" s="5">
        <v>537</v>
      </c>
      <c r="B546" s="6"/>
      <c r="C546" s="6" t="s">
        <v>319</v>
      </c>
      <c r="D546" s="7"/>
      <c r="E546" s="5">
        <v>39</v>
      </c>
      <c r="F546" s="7" t="s">
        <v>108</v>
      </c>
      <c r="G546" s="17">
        <v>30</v>
      </c>
      <c r="H546" s="17">
        <v>1170</v>
      </c>
      <c r="I546" s="18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customFormat="1" x14ac:dyDescent="0.25">
      <c r="A547" s="5">
        <v>538</v>
      </c>
      <c r="B547" s="6"/>
      <c r="C547" s="6" t="s">
        <v>346</v>
      </c>
      <c r="D547" s="7"/>
      <c r="E547" s="5">
        <v>39</v>
      </c>
      <c r="F547" s="7" t="s">
        <v>93</v>
      </c>
      <c r="G547" s="17">
        <v>10</v>
      </c>
      <c r="H547" s="17">
        <v>390</v>
      </c>
      <c r="I547" s="18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customFormat="1" x14ac:dyDescent="0.25">
      <c r="A548" s="5">
        <v>539</v>
      </c>
      <c r="B548" s="6"/>
      <c r="C548" s="6" t="s">
        <v>344</v>
      </c>
      <c r="D548" s="7"/>
      <c r="E548" s="5">
        <v>39</v>
      </c>
      <c r="F548" s="7" t="s">
        <v>93</v>
      </c>
      <c r="G548" s="17">
        <v>20</v>
      </c>
      <c r="H548" s="17">
        <v>780</v>
      </c>
      <c r="I548" s="18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customFormat="1" ht="25.5" x14ac:dyDescent="0.25">
      <c r="A549" s="8">
        <v>540</v>
      </c>
      <c r="B549" s="13" t="s">
        <v>298</v>
      </c>
      <c r="C549" s="13" t="s">
        <v>294</v>
      </c>
      <c r="D549" s="14" t="s">
        <v>35</v>
      </c>
      <c r="E549" s="14"/>
      <c r="F549" s="14"/>
      <c r="G549" s="13"/>
      <c r="H549" s="15">
        <v>23100</v>
      </c>
      <c r="I549" s="13" t="s">
        <v>278</v>
      </c>
      <c r="J549" s="16"/>
      <c r="K549" s="23">
        <v>1</v>
      </c>
      <c r="L549" s="23"/>
      <c r="M549" s="23">
        <v>1</v>
      </c>
      <c r="N549" s="23"/>
      <c r="O549" s="23"/>
      <c r="P549" s="23">
        <v>1</v>
      </c>
      <c r="Q549" s="23"/>
      <c r="R549" s="23"/>
      <c r="S549" s="23">
        <v>1</v>
      </c>
      <c r="T549" s="23"/>
      <c r="U549" s="23"/>
    </row>
    <row r="550" spans="1:21" customFormat="1" x14ac:dyDescent="0.25">
      <c r="A550" s="5">
        <v>541</v>
      </c>
      <c r="B550" s="6"/>
      <c r="C550" s="6" t="s">
        <v>110</v>
      </c>
      <c r="D550" s="7"/>
      <c r="E550" s="5">
        <v>40</v>
      </c>
      <c r="F550" s="7" t="s">
        <v>91</v>
      </c>
      <c r="G550" s="17">
        <v>155</v>
      </c>
      <c r="H550" s="17">
        <v>6200</v>
      </c>
      <c r="I550" s="18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customFormat="1" x14ac:dyDescent="0.25">
      <c r="A551" s="5">
        <v>542</v>
      </c>
      <c r="B551" s="6"/>
      <c r="C551" s="6" t="s">
        <v>115</v>
      </c>
      <c r="D551" s="7"/>
      <c r="E551" s="5">
        <v>24</v>
      </c>
      <c r="F551" s="7" t="s">
        <v>108</v>
      </c>
      <c r="G551" s="17">
        <v>70</v>
      </c>
      <c r="H551" s="17">
        <v>1680</v>
      </c>
      <c r="I551" s="18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customFormat="1" x14ac:dyDescent="0.25">
      <c r="A552" s="5">
        <v>543</v>
      </c>
      <c r="B552" s="6"/>
      <c r="C552" s="6" t="s">
        <v>96</v>
      </c>
      <c r="D552" s="7"/>
      <c r="E552" s="5">
        <v>100</v>
      </c>
      <c r="F552" s="7" t="s">
        <v>93</v>
      </c>
      <c r="G552" s="17">
        <v>65</v>
      </c>
      <c r="H552" s="17">
        <v>6500</v>
      </c>
      <c r="I552" s="18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customFormat="1" x14ac:dyDescent="0.25">
      <c r="A553" s="5">
        <v>544</v>
      </c>
      <c r="B553" s="6"/>
      <c r="C553" s="6" t="s">
        <v>116</v>
      </c>
      <c r="D553" s="7"/>
      <c r="E553" s="5">
        <v>100</v>
      </c>
      <c r="F553" s="7" t="s">
        <v>93</v>
      </c>
      <c r="G553" s="17">
        <v>15</v>
      </c>
      <c r="H553" s="17">
        <v>1500</v>
      </c>
      <c r="I553" s="18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customFormat="1" x14ac:dyDescent="0.25">
      <c r="A554" s="5">
        <v>545</v>
      </c>
      <c r="B554" s="6"/>
      <c r="C554" s="6" t="s">
        <v>118</v>
      </c>
      <c r="D554" s="7"/>
      <c r="E554" s="5">
        <v>100</v>
      </c>
      <c r="F554" s="7" t="s">
        <v>93</v>
      </c>
      <c r="G554" s="17">
        <v>25</v>
      </c>
      <c r="H554" s="17">
        <v>2500</v>
      </c>
      <c r="I554" s="18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customFormat="1" x14ac:dyDescent="0.25">
      <c r="A555" s="5">
        <v>546</v>
      </c>
      <c r="B555" s="6"/>
      <c r="C555" s="6" t="s">
        <v>195</v>
      </c>
      <c r="D555" s="7"/>
      <c r="E555" s="5">
        <v>80</v>
      </c>
      <c r="F555" s="7" t="s">
        <v>153</v>
      </c>
      <c r="G555" s="17">
        <v>35</v>
      </c>
      <c r="H555" s="17">
        <v>2800</v>
      </c>
      <c r="I555" s="18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customFormat="1" x14ac:dyDescent="0.25">
      <c r="A556" s="5">
        <v>547</v>
      </c>
      <c r="B556" s="6"/>
      <c r="C556" s="6" t="s">
        <v>135</v>
      </c>
      <c r="D556" s="7"/>
      <c r="E556" s="5">
        <v>16</v>
      </c>
      <c r="F556" s="7" t="s">
        <v>108</v>
      </c>
      <c r="G556" s="17">
        <v>120</v>
      </c>
      <c r="H556" s="17">
        <v>1920</v>
      </c>
      <c r="I556" s="18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customFormat="1" ht="25.5" x14ac:dyDescent="0.25">
      <c r="A557" s="8">
        <v>548</v>
      </c>
      <c r="B557" s="13" t="s">
        <v>298</v>
      </c>
      <c r="C557" s="13" t="s">
        <v>283</v>
      </c>
      <c r="D557" s="14" t="s">
        <v>35</v>
      </c>
      <c r="E557" s="14"/>
      <c r="F557" s="14"/>
      <c r="G557" s="13"/>
      <c r="H557" s="15">
        <v>6975</v>
      </c>
      <c r="I557" s="13" t="s">
        <v>278</v>
      </c>
      <c r="J557" s="16"/>
      <c r="K557" s="16"/>
      <c r="L557" s="16">
        <v>1</v>
      </c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customFormat="1" x14ac:dyDescent="0.25">
      <c r="A558" s="5">
        <v>549</v>
      </c>
      <c r="B558" s="6"/>
      <c r="C558" s="6" t="s">
        <v>333</v>
      </c>
      <c r="D558" s="7"/>
      <c r="E558" s="5">
        <v>10</v>
      </c>
      <c r="F558" s="7" t="s">
        <v>91</v>
      </c>
      <c r="G558" s="17">
        <v>220</v>
      </c>
      <c r="H558" s="17">
        <v>2200</v>
      </c>
      <c r="I558" s="18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customFormat="1" x14ac:dyDescent="0.25">
      <c r="A559" s="5">
        <v>550</v>
      </c>
      <c r="B559" s="6"/>
      <c r="C559" s="6" t="s">
        <v>115</v>
      </c>
      <c r="D559" s="7"/>
      <c r="E559" s="5">
        <v>6</v>
      </c>
      <c r="F559" s="7" t="s">
        <v>108</v>
      </c>
      <c r="G559" s="17">
        <v>100</v>
      </c>
      <c r="H559" s="17">
        <v>600</v>
      </c>
      <c r="I559" s="18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customFormat="1" x14ac:dyDescent="0.25">
      <c r="A560" s="5">
        <v>551</v>
      </c>
      <c r="B560" s="6"/>
      <c r="C560" s="6" t="s">
        <v>195</v>
      </c>
      <c r="D560" s="7"/>
      <c r="E560" s="5">
        <v>5</v>
      </c>
      <c r="F560" s="7" t="s">
        <v>196</v>
      </c>
      <c r="G560" s="17">
        <v>450</v>
      </c>
      <c r="H560" s="17">
        <v>2250</v>
      </c>
      <c r="I560" s="18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customFormat="1" x14ac:dyDescent="0.25">
      <c r="A561" s="5">
        <v>552</v>
      </c>
      <c r="B561" s="6"/>
      <c r="C561" s="6" t="s">
        <v>96</v>
      </c>
      <c r="D561" s="7"/>
      <c r="E561" s="5">
        <v>25</v>
      </c>
      <c r="F561" s="7" t="s">
        <v>93</v>
      </c>
      <c r="G561" s="17">
        <v>65</v>
      </c>
      <c r="H561" s="17">
        <v>1625</v>
      </c>
      <c r="I561" s="18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customFormat="1" x14ac:dyDescent="0.25">
      <c r="A562" s="5">
        <v>553</v>
      </c>
      <c r="B562" s="6"/>
      <c r="C562" s="6" t="s">
        <v>352</v>
      </c>
      <c r="D562" s="7"/>
      <c r="E562" s="5">
        <v>4</v>
      </c>
      <c r="F562" s="7" t="s">
        <v>101</v>
      </c>
      <c r="G562" s="17">
        <v>75</v>
      </c>
      <c r="H562" s="17">
        <v>300</v>
      </c>
      <c r="I562" s="18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customFormat="1" ht="25.5" x14ac:dyDescent="0.25">
      <c r="A563" s="8">
        <v>554</v>
      </c>
      <c r="B563" s="13" t="s">
        <v>298</v>
      </c>
      <c r="C563" s="13" t="s">
        <v>353</v>
      </c>
      <c r="D563" s="14" t="s">
        <v>35</v>
      </c>
      <c r="E563" s="14"/>
      <c r="F563" s="14"/>
      <c r="G563" s="13"/>
      <c r="H563" s="15">
        <v>2700</v>
      </c>
      <c r="I563" s="13" t="s">
        <v>278</v>
      </c>
      <c r="J563" s="20"/>
      <c r="K563" s="20">
        <v>1</v>
      </c>
      <c r="L563" s="20"/>
      <c r="M563" s="20"/>
      <c r="N563" s="20">
        <v>1</v>
      </c>
      <c r="O563" s="20"/>
      <c r="P563" s="20"/>
      <c r="Q563" s="20"/>
      <c r="R563" s="20"/>
      <c r="S563" s="20">
        <v>1</v>
      </c>
      <c r="T563" s="20"/>
      <c r="U563" s="20"/>
    </row>
    <row r="564" spans="1:21" customFormat="1" x14ac:dyDescent="0.25">
      <c r="A564" s="5">
        <v>555</v>
      </c>
      <c r="B564" s="6"/>
      <c r="C564" s="6" t="s">
        <v>319</v>
      </c>
      <c r="D564" s="7"/>
      <c r="E564" s="5">
        <v>45</v>
      </c>
      <c r="F564" s="7" t="s">
        <v>108</v>
      </c>
      <c r="G564" s="17">
        <v>30</v>
      </c>
      <c r="H564" s="17">
        <v>1350</v>
      </c>
      <c r="I564" s="18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customFormat="1" x14ac:dyDescent="0.25">
      <c r="A565" s="5">
        <v>556</v>
      </c>
      <c r="B565" s="6"/>
      <c r="C565" s="6" t="s">
        <v>346</v>
      </c>
      <c r="D565" s="7"/>
      <c r="E565" s="5">
        <v>45</v>
      </c>
      <c r="F565" s="7" t="s">
        <v>93</v>
      </c>
      <c r="G565" s="17">
        <v>10</v>
      </c>
      <c r="H565" s="17">
        <v>450</v>
      </c>
      <c r="I565" s="18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customFormat="1" x14ac:dyDescent="0.25">
      <c r="A566" s="5">
        <v>557</v>
      </c>
      <c r="B566" s="6"/>
      <c r="C566" s="6" t="s">
        <v>354</v>
      </c>
      <c r="D566" s="7"/>
      <c r="E566" s="5">
        <v>45</v>
      </c>
      <c r="F566" s="7" t="s">
        <v>93</v>
      </c>
      <c r="G566" s="17">
        <v>20</v>
      </c>
      <c r="H566" s="17">
        <v>900</v>
      </c>
      <c r="I566" s="18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customFormat="1" ht="25.5" x14ac:dyDescent="0.25">
      <c r="A567" s="8">
        <v>558</v>
      </c>
      <c r="B567" s="13" t="s">
        <v>298</v>
      </c>
      <c r="C567" s="13" t="s">
        <v>355</v>
      </c>
      <c r="D567" s="14" t="s">
        <v>35</v>
      </c>
      <c r="E567" s="14"/>
      <c r="F567" s="14"/>
      <c r="G567" s="13"/>
      <c r="H567" s="15">
        <v>1260</v>
      </c>
      <c r="I567" s="13" t="s">
        <v>278</v>
      </c>
      <c r="J567" s="20"/>
      <c r="K567" s="20">
        <v>1</v>
      </c>
      <c r="L567" s="20"/>
      <c r="M567" s="20"/>
      <c r="N567" s="20">
        <v>1</v>
      </c>
      <c r="O567" s="20"/>
      <c r="P567" s="20"/>
      <c r="Q567" s="20"/>
      <c r="R567" s="20"/>
      <c r="S567" s="20">
        <v>1</v>
      </c>
      <c r="T567" s="20"/>
      <c r="U567" s="20"/>
    </row>
    <row r="568" spans="1:21" customFormat="1" x14ac:dyDescent="0.25">
      <c r="A568" s="5">
        <v>559</v>
      </c>
      <c r="B568" s="6"/>
      <c r="C568" s="6" t="s">
        <v>319</v>
      </c>
      <c r="D568" s="7"/>
      <c r="E568" s="5">
        <v>21</v>
      </c>
      <c r="F568" s="7" t="s">
        <v>108</v>
      </c>
      <c r="G568" s="17">
        <v>30</v>
      </c>
      <c r="H568" s="17">
        <v>630</v>
      </c>
      <c r="I568" s="18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customFormat="1" x14ac:dyDescent="0.25">
      <c r="A569" s="5">
        <v>560</v>
      </c>
      <c r="B569" s="6"/>
      <c r="C569" s="6" t="s">
        <v>346</v>
      </c>
      <c r="D569" s="7"/>
      <c r="E569" s="5">
        <v>21</v>
      </c>
      <c r="F569" s="7" t="s">
        <v>93</v>
      </c>
      <c r="G569" s="17">
        <v>10</v>
      </c>
      <c r="H569" s="17">
        <v>210</v>
      </c>
      <c r="I569" s="18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customFormat="1" x14ac:dyDescent="0.25">
      <c r="A570" s="5">
        <v>561</v>
      </c>
      <c r="B570" s="6"/>
      <c r="C570" s="6" t="s">
        <v>344</v>
      </c>
      <c r="D570" s="7"/>
      <c r="E570" s="5">
        <v>21</v>
      </c>
      <c r="F570" s="7" t="s">
        <v>93</v>
      </c>
      <c r="G570" s="17">
        <v>20</v>
      </c>
      <c r="H570" s="17">
        <v>420</v>
      </c>
      <c r="I570" s="18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customFormat="1" ht="25.5" x14ac:dyDescent="0.25">
      <c r="A571" s="8">
        <v>562</v>
      </c>
      <c r="B571" s="13" t="s">
        <v>298</v>
      </c>
      <c r="C571" s="13" t="s">
        <v>356</v>
      </c>
      <c r="D571" s="14" t="s">
        <v>35</v>
      </c>
      <c r="E571" s="14"/>
      <c r="F571" s="14"/>
      <c r="G571" s="13"/>
      <c r="H571" s="15">
        <v>720</v>
      </c>
      <c r="I571" s="13" t="s">
        <v>278</v>
      </c>
      <c r="J571" s="20"/>
      <c r="K571" s="20">
        <v>1</v>
      </c>
      <c r="L571" s="20"/>
      <c r="M571" s="20"/>
      <c r="N571" s="20">
        <v>1</v>
      </c>
      <c r="O571" s="20"/>
      <c r="P571" s="20"/>
      <c r="Q571" s="20"/>
      <c r="R571" s="20"/>
      <c r="S571" s="20">
        <v>1</v>
      </c>
      <c r="T571" s="20"/>
      <c r="U571" s="20"/>
    </row>
    <row r="572" spans="1:21" customFormat="1" x14ac:dyDescent="0.25">
      <c r="A572" s="5">
        <v>563</v>
      </c>
      <c r="B572" s="6"/>
      <c r="C572" s="6" t="s">
        <v>319</v>
      </c>
      <c r="D572" s="7"/>
      <c r="E572" s="5">
        <v>12</v>
      </c>
      <c r="F572" s="7" t="s">
        <v>108</v>
      </c>
      <c r="G572" s="17">
        <v>30</v>
      </c>
      <c r="H572" s="17">
        <v>360</v>
      </c>
      <c r="I572" s="18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customFormat="1" x14ac:dyDescent="0.25">
      <c r="A573" s="5">
        <v>564</v>
      </c>
      <c r="B573" s="6"/>
      <c r="C573" s="6" t="s">
        <v>346</v>
      </c>
      <c r="D573" s="7"/>
      <c r="E573" s="5">
        <v>12</v>
      </c>
      <c r="F573" s="7" t="s">
        <v>93</v>
      </c>
      <c r="G573" s="17">
        <v>10</v>
      </c>
      <c r="H573" s="17">
        <v>120</v>
      </c>
      <c r="I573" s="18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customFormat="1" x14ac:dyDescent="0.25">
      <c r="A574" s="5">
        <v>565</v>
      </c>
      <c r="B574" s="6"/>
      <c r="C574" s="6" t="s">
        <v>344</v>
      </c>
      <c r="D574" s="7"/>
      <c r="E574" s="5">
        <v>12</v>
      </c>
      <c r="F574" s="7" t="s">
        <v>93</v>
      </c>
      <c r="G574" s="17">
        <v>20</v>
      </c>
      <c r="H574" s="17">
        <v>240</v>
      </c>
      <c r="I574" s="18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customFormat="1" ht="25.5" x14ac:dyDescent="0.25">
      <c r="A575" s="8">
        <v>566</v>
      </c>
      <c r="B575" s="13" t="s">
        <v>298</v>
      </c>
      <c r="C575" s="13" t="s">
        <v>357</v>
      </c>
      <c r="D575" s="14" t="s">
        <v>35</v>
      </c>
      <c r="E575" s="14"/>
      <c r="F575" s="14"/>
      <c r="G575" s="13"/>
      <c r="H575" s="15">
        <v>25500</v>
      </c>
      <c r="I575" s="13" t="s">
        <v>278</v>
      </c>
      <c r="J575" s="16"/>
      <c r="K575" s="23"/>
      <c r="L575" s="23">
        <v>1</v>
      </c>
      <c r="M575" s="23"/>
      <c r="N575" s="23"/>
      <c r="O575" s="23"/>
      <c r="P575" s="23">
        <v>1</v>
      </c>
      <c r="Q575" s="23"/>
      <c r="R575" s="23"/>
      <c r="S575" s="23"/>
      <c r="T575" s="23"/>
      <c r="U575" s="23"/>
    </row>
    <row r="576" spans="1:21" customFormat="1" x14ac:dyDescent="0.25">
      <c r="A576" s="5">
        <v>567</v>
      </c>
      <c r="B576" s="6"/>
      <c r="C576" s="6" t="s">
        <v>217</v>
      </c>
      <c r="D576" s="7"/>
      <c r="E576" s="5">
        <v>200</v>
      </c>
      <c r="F576" s="7" t="s">
        <v>93</v>
      </c>
      <c r="G576" s="17">
        <v>30</v>
      </c>
      <c r="H576" s="17">
        <v>6000</v>
      </c>
      <c r="I576" s="18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2" x14ac:dyDescent="0.25">
      <c r="A577" s="5">
        <v>568</v>
      </c>
      <c r="B577" s="6"/>
      <c r="C577" s="6" t="s">
        <v>214</v>
      </c>
      <c r="D577" s="7"/>
      <c r="E577" s="5">
        <v>300</v>
      </c>
      <c r="F577" s="7" t="s">
        <v>93</v>
      </c>
      <c r="G577" s="17">
        <v>15</v>
      </c>
      <c r="H577" s="17">
        <v>4500</v>
      </c>
      <c r="I577" s="18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/>
    </row>
    <row r="578" spans="1:22" x14ac:dyDescent="0.25">
      <c r="A578" s="5">
        <v>569</v>
      </c>
      <c r="B578" s="6"/>
      <c r="C578" s="6" t="s">
        <v>323</v>
      </c>
      <c r="D578" s="7"/>
      <c r="E578" s="5">
        <v>30</v>
      </c>
      <c r="F578" s="7" t="s">
        <v>153</v>
      </c>
      <c r="G578" s="17">
        <v>150</v>
      </c>
      <c r="H578" s="17">
        <v>4500</v>
      </c>
      <c r="I578" s="18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/>
    </row>
    <row r="579" spans="1:22" x14ac:dyDescent="0.25">
      <c r="A579" s="5">
        <v>570</v>
      </c>
      <c r="B579" s="6"/>
      <c r="C579" s="6" t="s">
        <v>130</v>
      </c>
      <c r="D579" s="7"/>
      <c r="E579" s="5">
        <v>30</v>
      </c>
      <c r="F579" s="7" t="s">
        <v>101</v>
      </c>
      <c r="G579" s="17">
        <v>120</v>
      </c>
      <c r="H579" s="17">
        <v>3600</v>
      </c>
      <c r="I579" s="18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/>
    </row>
    <row r="580" spans="1:22" x14ac:dyDescent="0.25">
      <c r="A580" s="5">
        <v>571</v>
      </c>
      <c r="B580" s="6"/>
      <c r="C580" s="6" t="s">
        <v>358</v>
      </c>
      <c r="D580" s="7"/>
      <c r="E580" s="5">
        <v>40</v>
      </c>
      <c r="F580" s="7" t="s">
        <v>153</v>
      </c>
      <c r="G580" s="17">
        <v>75</v>
      </c>
      <c r="H580" s="17">
        <v>3000</v>
      </c>
      <c r="I580" s="18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/>
    </row>
    <row r="581" spans="1:22" x14ac:dyDescent="0.25">
      <c r="A581" s="5">
        <v>572</v>
      </c>
      <c r="B581" s="6"/>
      <c r="C581" s="6" t="s">
        <v>316</v>
      </c>
      <c r="D581" s="7"/>
      <c r="E581" s="5">
        <v>30</v>
      </c>
      <c r="F581" s="7" t="s">
        <v>101</v>
      </c>
      <c r="G581" s="17">
        <v>130</v>
      </c>
      <c r="H581" s="17">
        <v>3900</v>
      </c>
      <c r="I581" s="18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/>
    </row>
    <row r="582" spans="1:22" ht="25.5" x14ac:dyDescent="0.25">
      <c r="A582" s="8">
        <v>573</v>
      </c>
      <c r="B582" s="13" t="s">
        <v>298</v>
      </c>
      <c r="C582" s="13" t="s">
        <v>62</v>
      </c>
      <c r="D582" s="14" t="s">
        <v>35</v>
      </c>
      <c r="E582" s="14"/>
      <c r="F582" s="14"/>
      <c r="G582" s="13"/>
      <c r="H582" s="15">
        <v>135000</v>
      </c>
      <c r="I582" s="13" t="s">
        <v>278</v>
      </c>
      <c r="J582" s="16"/>
      <c r="K582" s="16"/>
      <c r="L582" s="16"/>
      <c r="M582" s="16"/>
      <c r="N582" s="16">
        <v>1</v>
      </c>
      <c r="O582" s="16"/>
      <c r="P582" s="16"/>
      <c r="Q582" s="16"/>
      <c r="R582" s="16"/>
      <c r="S582" s="16">
        <v>1</v>
      </c>
      <c r="T582" s="16"/>
      <c r="U582" s="16"/>
      <c r="V582" s="22" t="s">
        <v>43</v>
      </c>
    </row>
    <row r="583" spans="1:22" x14ac:dyDescent="0.25">
      <c r="A583" s="5">
        <v>574</v>
      </c>
      <c r="B583" s="6"/>
      <c r="C583" s="6" t="s">
        <v>359</v>
      </c>
      <c r="D583" s="7"/>
      <c r="E583" s="5">
        <v>16</v>
      </c>
      <c r="F583" s="7" t="s">
        <v>93</v>
      </c>
      <c r="G583" s="17">
        <v>6000</v>
      </c>
      <c r="H583" s="17">
        <v>96000</v>
      </c>
      <c r="I583" s="18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/>
    </row>
    <row r="584" spans="1:22" x14ac:dyDescent="0.25">
      <c r="A584" s="5">
        <v>575</v>
      </c>
      <c r="B584" s="6"/>
      <c r="C584" s="6" t="s">
        <v>360</v>
      </c>
      <c r="D584" s="7"/>
      <c r="E584" s="5">
        <v>16</v>
      </c>
      <c r="F584" s="7" t="s">
        <v>361</v>
      </c>
      <c r="G584" s="17">
        <v>500</v>
      </c>
      <c r="H584" s="17">
        <v>8000</v>
      </c>
      <c r="I584" s="18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/>
    </row>
    <row r="585" spans="1:22" x14ac:dyDescent="0.25">
      <c r="A585" s="5">
        <v>576</v>
      </c>
      <c r="B585" s="6"/>
      <c r="C585" s="6" t="s">
        <v>362</v>
      </c>
      <c r="D585" s="7"/>
      <c r="E585" s="5">
        <v>16</v>
      </c>
      <c r="F585" s="7" t="s">
        <v>93</v>
      </c>
      <c r="G585" s="17">
        <v>470</v>
      </c>
      <c r="H585" s="17">
        <v>7520</v>
      </c>
      <c r="I585" s="18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/>
    </row>
    <row r="586" spans="1:22" x14ac:dyDescent="0.25">
      <c r="A586" s="5">
        <v>577</v>
      </c>
      <c r="B586" s="6"/>
      <c r="C586" s="6" t="s">
        <v>363</v>
      </c>
      <c r="D586" s="7"/>
      <c r="E586" s="5">
        <v>16</v>
      </c>
      <c r="F586" s="7" t="s">
        <v>361</v>
      </c>
      <c r="G586" s="17">
        <v>150</v>
      </c>
      <c r="H586" s="17">
        <v>2400</v>
      </c>
      <c r="I586" s="18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/>
    </row>
    <row r="587" spans="1:22" x14ac:dyDescent="0.25">
      <c r="A587" s="5">
        <v>578</v>
      </c>
      <c r="B587" s="6"/>
      <c r="C587" s="6" t="s">
        <v>364</v>
      </c>
      <c r="D587" s="7"/>
      <c r="E587" s="5">
        <v>16</v>
      </c>
      <c r="F587" s="7" t="s">
        <v>361</v>
      </c>
      <c r="G587" s="17">
        <v>150</v>
      </c>
      <c r="H587" s="17">
        <v>2400</v>
      </c>
      <c r="I587" s="18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/>
    </row>
    <row r="588" spans="1:22" x14ac:dyDescent="0.25">
      <c r="A588" s="5">
        <v>579</v>
      </c>
      <c r="B588" s="6"/>
      <c r="C588" s="6" t="s">
        <v>217</v>
      </c>
      <c r="D588" s="7"/>
      <c r="E588" s="5">
        <v>16</v>
      </c>
      <c r="F588" s="7" t="s">
        <v>93</v>
      </c>
      <c r="G588" s="17">
        <v>150</v>
      </c>
      <c r="H588" s="17">
        <v>2400</v>
      </c>
      <c r="I588" s="18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/>
    </row>
    <row r="589" spans="1:22" x14ac:dyDescent="0.25">
      <c r="A589" s="5">
        <v>580</v>
      </c>
      <c r="B589" s="6"/>
      <c r="C589" s="6" t="s">
        <v>94</v>
      </c>
      <c r="D589" s="7"/>
      <c r="E589" s="5">
        <v>16</v>
      </c>
      <c r="F589" s="7" t="s">
        <v>93</v>
      </c>
      <c r="G589" s="17">
        <v>9.5</v>
      </c>
      <c r="H589" s="17">
        <v>152</v>
      </c>
      <c r="I589" s="18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/>
    </row>
    <row r="590" spans="1:22" x14ac:dyDescent="0.25">
      <c r="A590" s="5">
        <v>581</v>
      </c>
      <c r="B590" s="6"/>
      <c r="C590" s="6" t="s">
        <v>344</v>
      </c>
      <c r="D590" s="7"/>
      <c r="E590" s="5">
        <v>32</v>
      </c>
      <c r="F590" s="7" t="s">
        <v>93</v>
      </c>
      <c r="G590" s="17">
        <v>79</v>
      </c>
      <c r="H590" s="17">
        <v>2528</v>
      </c>
      <c r="I590" s="18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/>
    </row>
    <row r="591" spans="1:22" x14ac:dyDescent="0.25">
      <c r="A591" s="5">
        <v>582</v>
      </c>
      <c r="B591" s="6"/>
      <c r="C591" s="6" t="s">
        <v>365</v>
      </c>
      <c r="D591" s="7"/>
      <c r="E591" s="5">
        <v>16</v>
      </c>
      <c r="F591" s="7" t="s">
        <v>93</v>
      </c>
      <c r="G591" s="17">
        <v>500</v>
      </c>
      <c r="H591" s="17">
        <v>8000</v>
      </c>
      <c r="I591" s="18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/>
    </row>
    <row r="592" spans="1:22" x14ac:dyDescent="0.25">
      <c r="A592" s="5">
        <v>583</v>
      </c>
      <c r="B592" s="6"/>
      <c r="C592" s="6" t="s">
        <v>366</v>
      </c>
      <c r="D592" s="7"/>
      <c r="E592" s="5">
        <v>16</v>
      </c>
      <c r="F592" s="7" t="s">
        <v>93</v>
      </c>
      <c r="G592" s="17">
        <v>350</v>
      </c>
      <c r="H592" s="17">
        <v>5600</v>
      </c>
      <c r="I592" s="18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/>
    </row>
    <row r="593" spans="1:21" customFormat="1" ht="25.5" x14ac:dyDescent="0.25">
      <c r="A593" s="8">
        <v>584</v>
      </c>
      <c r="B593" s="13" t="s">
        <v>298</v>
      </c>
      <c r="C593" s="13" t="s">
        <v>367</v>
      </c>
      <c r="D593" s="14" t="s">
        <v>35</v>
      </c>
      <c r="E593" s="14"/>
      <c r="F593" s="14"/>
      <c r="G593" s="13"/>
      <c r="H593" s="15">
        <v>360</v>
      </c>
      <c r="I593" s="13" t="s">
        <v>278</v>
      </c>
      <c r="J593" s="20"/>
      <c r="K593" s="20">
        <v>1</v>
      </c>
      <c r="L593" s="20"/>
      <c r="M593" s="20"/>
      <c r="N593" s="20">
        <v>1</v>
      </c>
      <c r="O593" s="20"/>
      <c r="P593" s="20"/>
      <c r="Q593" s="20"/>
      <c r="R593" s="20"/>
      <c r="S593" s="20">
        <v>1</v>
      </c>
      <c r="T593" s="20"/>
      <c r="U593" s="20"/>
    </row>
    <row r="594" spans="1:21" customFormat="1" x14ac:dyDescent="0.25">
      <c r="A594" s="5">
        <v>585</v>
      </c>
      <c r="B594" s="6"/>
      <c r="C594" s="6" t="s">
        <v>346</v>
      </c>
      <c r="D594" s="7"/>
      <c r="E594" s="5">
        <v>6</v>
      </c>
      <c r="F594" s="7" t="s">
        <v>93</v>
      </c>
      <c r="G594" s="17">
        <v>10</v>
      </c>
      <c r="H594" s="17">
        <v>60</v>
      </c>
      <c r="I594" s="18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customFormat="1" x14ac:dyDescent="0.25">
      <c r="A595" s="5">
        <v>586</v>
      </c>
      <c r="B595" s="6"/>
      <c r="C595" s="6" t="s">
        <v>354</v>
      </c>
      <c r="D595" s="7"/>
      <c r="E595" s="5">
        <v>6</v>
      </c>
      <c r="F595" s="7" t="s">
        <v>93</v>
      </c>
      <c r="G595" s="17">
        <v>20</v>
      </c>
      <c r="H595" s="17">
        <v>120</v>
      </c>
      <c r="I595" s="18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customFormat="1" x14ac:dyDescent="0.25">
      <c r="A596" s="5">
        <v>587</v>
      </c>
      <c r="B596" s="6"/>
      <c r="C596" s="6" t="s">
        <v>368</v>
      </c>
      <c r="D596" s="7"/>
      <c r="E596" s="5">
        <v>6</v>
      </c>
      <c r="F596" s="7" t="s">
        <v>108</v>
      </c>
      <c r="G596" s="17">
        <v>30</v>
      </c>
      <c r="H596" s="17">
        <v>180</v>
      </c>
      <c r="I596" s="18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customFormat="1" x14ac:dyDescent="0.25">
      <c r="A597" s="8">
        <v>588</v>
      </c>
      <c r="B597" s="13" t="s">
        <v>298</v>
      </c>
      <c r="C597" s="13" t="s">
        <v>279</v>
      </c>
      <c r="D597" s="14" t="s">
        <v>35</v>
      </c>
      <c r="E597" s="14"/>
      <c r="F597" s="14"/>
      <c r="G597" s="13"/>
      <c r="H597" s="15">
        <v>399400</v>
      </c>
      <c r="I597" s="13" t="s">
        <v>278</v>
      </c>
      <c r="J597" s="16"/>
      <c r="K597" s="16"/>
      <c r="L597" s="16"/>
      <c r="M597" s="16"/>
      <c r="N597" s="16"/>
      <c r="O597" s="16">
        <v>1</v>
      </c>
      <c r="P597" s="16"/>
      <c r="Q597" s="16"/>
      <c r="R597" s="16">
        <v>1</v>
      </c>
      <c r="S597" s="16"/>
      <c r="T597" s="16"/>
      <c r="U597" s="16"/>
    </row>
    <row r="598" spans="1:21" customFormat="1" x14ac:dyDescent="0.25">
      <c r="A598" s="5">
        <v>589</v>
      </c>
      <c r="B598" s="6"/>
      <c r="C598" s="6" t="s">
        <v>369</v>
      </c>
      <c r="D598" s="7"/>
      <c r="E598" s="5">
        <v>6</v>
      </c>
      <c r="F598" s="7" t="s">
        <v>93</v>
      </c>
      <c r="G598" s="17">
        <v>3500</v>
      </c>
      <c r="H598" s="17">
        <v>21000</v>
      </c>
      <c r="I598" s="18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customFormat="1" x14ac:dyDescent="0.25">
      <c r="A599" s="5">
        <v>590</v>
      </c>
      <c r="B599" s="6"/>
      <c r="C599" s="6" t="s">
        <v>132</v>
      </c>
      <c r="D599" s="7"/>
      <c r="E599" s="5">
        <v>400</v>
      </c>
      <c r="F599" s="7" t="s">
        <v>91</v>
      </c>
      <c r="G599" s="17">
        <v>220</v>
      </c>
      <c r="H599" s="17">
        <v>88000</v>
      </c>
      <c r="I599" s="18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customFormat="1" x14ac:dyDescent="0.25">
      <c r="A600" s="5">
        <v>591</v>
      </c>
      <c r="B600" s="6"/>
      <c r="C600" s="6" t="s">
        <v>370</v>
      </c>
      <c r="D600" s="7"/>
      <c r="E600" s="5">
        <v>120</v>
      </c>
      <c r="F600" s="7" t="s">
        <v>91</v>
      </c>
      <c r="G600" s="17">
        <v>250</v>
      </c>
      <c r="H600" s="17">
        <v>30000</v>
      </c>
      <c r="I600" s="18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customFormat="1" x14ac:dyDescent="0.25">
      <c r="A601" s="5">
        <v>592</v>
      </c>
      <c r="B601" s="6"/>
      <c r="C601" s="6" t="s">
        <v>137</v>
      </c>
      <c r="D601" s="7"/>
      <c r="E601" s="5">
        <v>398</v>
      </c>
      <c r="F601" s="7" t="s">
        <v>93</v>
      </c>
      <c r="G601" s="17">
        <v>15</v>
      </c>
      <c r="H601" s="17">
        <v>5970</v>
      </c>
      <c r="I601" s="18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customFormat="1" x14ac:dyDescent="0.25">
      <c r="A602" s="5">
        <v>593</v>
      </c>
      <c r="B602" s="6"/>
      <c r="C602" s="6" t="s">
        <v>371</v>
      </c>
      <c r="D602" s="7"/>
      <c r="E602" s="5">
        <v>200</v>
      </c>
      <c r="F602" s="7" t="s">
        <v>93</v>
      </c>
      <c r="G602" s="17">
        <v>38</v>
      </c>
      <c r="H602" s="17">
        <v>7600</v>
      </c>
      <c r="I602" s="18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customFormat="1" x14ac:dyDescent="0.25">
      <c r="A603" s="5">
        <v>594</v>
      </c>
      <c r="B603" s="6"/>
      <c r="C603" s="6" t="s">
        <v>372</v>
      </c>
      <c r="D603" s="7"/>
      <c r="E603" s="5">
        <v>400</v>
      </c>
      <c r="F603" s="7" t="s">
        <v>93</v>
      </c>
      <c r="G603" s="17">
        <v>45</v>
      </c>
      <c r="H603" s="17">
        <v>18000</v>
      </c>
      <c r="I603" s="18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customFormat="1" x14ac:dyDescent="0.25">
      <c r="A604" s="5">
        <v>595</v>
      </c>
      <c r="B604" s="6"/>
      <c r="C604" s="6" t="s">
        <v>373</v>
      </c>
      <c r="D604" s="7"/>
      <c r="E604" s="5">
        <v>1000</v>
      </c>
      <c r="F604" s="7" t="s">
        <v>93</v>
      </c>
      <c r="G604" s="17">
        <v>20</v>
      </c>
      <c r="H604" s="17">
        <v>20000</v>
      </c>
      <c r="I604" s="18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customFormat="1" x14ac:dyDescent="0.25">
      <c r="A605" s="5">
        <v>596</v>
      </c>
      <c r="B605" s="6"/>
      <c r="C605" s="6" t="s">
        <v>136</v>
      </c>
      <c r="D605" s="7"/>
      <c r="E605" s="5">
        <v>200</v>
      </c>
      <c r="F605" s="7" t="s">
        <v>108</v>
      </c>
      <c r="G605" s="17">
        <v>90</v>
      </c>
      <c r="H605" s="17">
        <v>18000</v>
      </c>
      <c r="I605" s="18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customFormat="1" x14ac:dyDescent="0.25">
      <c r="A606" s="5">
        <v>597</v>
      </c>
      <c r="B606" s="6"/>
      <c r="C606" s="6" t="s">
        <v>374</v>
      </c>
      <c r="D606" s="7"/>
      <c r="E606" s="5">
        <v>200</v>
      </c>
      <c r="F606" s="7" t="s">
        <v>93</v>
      </c>
      <c r="G606" s="17">
        <v>25</v>
      </c>
      <c r="H606" s="17">
        <v>5000</v>
      </c>
      <c r="I606" s="18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customFormat="1" x14ac:dyDescent="0.25">
      <c r="A607" s="5">
        <v>598</v>
      </c>
      <c r="B607" s="6"/>
      <c r="C607" s="6" t="s">
        <v>375</v>
      </c>
      <c r="D607" s="7"/>
      <c r="E607" s="5">
        <v>200</v>
      </c>
      <c r="F607" s="7" t="s">
        <v>93</v>
      </c>
      <c r="G607" s="17">
        <v>25</v>
      </c>
      <c r="H607" s="17">
        <v>5000</v>
      </c>
      <c r="I607" s="18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customFormat="1" x14ac:dyDescent="0.25">
      <c r="A608" s="5">
        <v>599</v>
      </c>
      <c r="B608" s="6"/>
      <c r="C608" s="6" t="s">
        <v>96</v>
      </c>
      <c r="D608" s="7"/>
      <c r="E608" s="5">
        <v>400</v>
      </c>
      <c r="F608" s="7" t="s">
        <v>93</v>
      </c>
      <c r="G608" s="17">
        <v>50</v>
      </c>
      <c r="H608" s="17">
        <v>20000</v>
      </c>
      <c r="I608" s="18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customFormat="1" x14ac:dyDescent="0.25">
      <c r="A609" s="5">
        <v>600</v>
      </c>
      <c r="B609" s="6"/>
      <c r="C609" s="6" t="s">
        <v>376</v>
      </c>
      <c r="D609" s="7"/>
      <c r="E609" s="5">
        <v>288</v>
      </c>
      <c r="F609" s="7" t="s">
        <v>108</v>
      </c>
      <c r="G609" s="17">
        <v>85</v>
      </c>
      <c r="H609" s="17">
        <v>24480</v>
      </c>
      <c r="I609" s="18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customFormat="1" x14ac:dyDescent="0.25">
      <c r="A610" s="5">
        <v>601</v>
      </c>
      <c r="B610" s="6"/>
      <c r="C610" s="6" t="s">
        <v>377</v>
      </c>
      <c r="D610" s="7"/>
      <c r="E610" s="5">
        <v>100</v>
      </c>
      <c r="F610" s="7" t="s">
        <v>108</v>
      </c>
      <c r="G610" s="17">
        <v>180</v>
      </c>
      <c r="H610" s="17">
        <v>18000</v>
      </c>
      <c r="I610" s="18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customFormat="1" x14ac:dyDescent="0.25">
      <c r="A611" s="5">
        <v>602</v>
      </c>
      <c r="B611" s="6"/>
      <c r="C611" s="6" t="s">
        <v>200</v>
      </c>
      <c r="D611" s="7"/>
      <c r="E611" s="5">
        <v>88</v>
      </c>
      <c r="F611" s="7" t="s">
        <v>108</v>
      </c>
      <c r="G611" s="17">
        <v>300</v>
      </c>
      <c r="H611" s="17">
        <v>26400</v>
      </c>
      <c r="I611" s="18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customFormat="1" x14ac:dyDescent="0.25">
      <c r="A612" s="5">
        <v>603</v>
      </c>
      <c r="B612" s="6"/>
      <c r="C612" s="6" t="s">
        <v>201</v>
      </c>
      <c r="D612" s="7"/>
      <c r="E612" s="5">
        <v>10</v>
      </c>
      <c r="F612" s="7" t="s">
        <v>93</v>
      </c>
      <c r="G612" s="17">
        <v>400</v>
      </c>
      <c r="H612" s="17">
        <v>4000</v>
      </c>
      <c r="I612" s="18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customFormat="1" x14ac:dyDescent="0.25">
      <c r="A613" s="5">
        <v>604</v>
      </c>
      <c r="B613" s="6"/>
      <c r="C613" s="6" t="s">
        <v>305</v>
      </c>
      <c r="D613" s="7"/>
      <c r="E613" s="5">
        <v>40</v>
      </c>
      <c r="F613" s="7" t="s">
        <v>93</v>
      </c>
      <c r="G613" s="17">
        <v>180</v>
      </c>
      <c r="H613" s="17">
        <v>7200</v>
      </c>
      <c r="I613" s="18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customFormat="1" x14ac:dyDescent="0.25">
      <c r="A614" s="5">
        <v>605</v>
      </c>
      <c r="B614" s="6"/>
      <c r="C614" s="6" t="s">
        <v>378</v>
      </c>
      <c r="D614" s="7"/>
      <c r="E614" s="5">
        <v>130</v>
      </c>
      <c r="F614" s="7" t="s">
        <v>101</v>
      </c>
      <c r="G614" s="17">
        <v>85</v>
      </c>
      <c r="H614" s="17">
        <v>11050</v>
      </c>
      <c r="I614" s="18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customFormat="1" x14ac:dyDescent="0.25">
      <c r="A615" s="5">
        <v>606</v>
      </c>
      <c r="B615" s="6"/>
      <c r="C615" s="6" t="s">
        <v>379</v>
      </c>
      <c r="D615" s="7"/>
      <c r="E615" s="5">
        <v>300</v>
      </c>
      <c r="F615" s="7" t="s">
        <v>213</v>
      </c>
      <c r="G615" s="17">
        <v>48</v>
      </c>
      <c r="H615" s="17">
        <v>14400</v>
      </c>
      <c r="I615" s="18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customFormat="1" x14ac:dyDescent="0.25">
      <c r="A616" s="5">
        <v>607</v>
      </c>
      <c r="B616" s="6"/>
      <c r="C616" s="6" t="s">
        <v>380</v>
      </c>
      <c r="D616" s="7"/>
      <c r="E616" s="5">
        <v>100</v>
      </c>
      <c r="F616" s="7" t="s">
        <v>101</v>
      </c>
      <c r="G616" s="17">
        <v>24</v>
      </c>
      <c r="H616" s="17">
        <v>2400</v>
      </c>
      <c r="I616" s="18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customFormat="1" x14ac:dyDescent="0.25">
      <c r="A617" s="5">
        <v>608</v>
      </c>
      <c r="B617" s="6"/>
      <c r="C617" s="6" t="s">
        <v>381</v>
      </c>
      <c r="D617" s="7"/>
      <c r="E617" s="5">
        <v>200</v>
      </c>
      <c r="F617" s="7" t="s">
        <v>93</v>
      </c>
      <c r="G617" s="17">
        <v>46</v>
      </c>
      <c r="H617" s="17">
        <v>9200</v>
      </c>
      <c r="I617" s="18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customFormat="1" x14ac:dyDescent="0.25">
      <c r="A618" s="5">
        <v>609</v>
      </c>
      <c r="B618" s="6"/>
      <c r="C618" s="6" t="s">
        <v>382</v>
      </c>
      <c r="D618" s="7"/>
      <c r="E618" s="5">
        <v>50</v>
      </c>
      <c r="F618" s="7" t="s">
        <v>93</v>
      </c>
      <c r="G618" s="17">
        <v>185</v>
      </c>
      <c r="H618" s="17">
        <v>9250</v>
      </c>
      <c r="I618" s="18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customFormat="1" x14ac:dyDescent="0.25">
      <c r="A619" s="5">
        <v>610</v>
      </c>
      <c r="B619" s="6"/>
      <c r="C619" s="6" t="s">
        <v>383</v>
      </c>
      <c r="D619" s="7"/>
      <c r="E619" s="5">
        <v>50</v>
      </c>
      <c r="F619" s="7" t="s">
        <v>93</v>
      </c>
      <c r="G619" s="17">
        <v>160</v>
      </c>
      <c r="H619" s="17">
        <v>8000</v>
      </c>
      <c r="I619" s="18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customFormat="1" x14ac:dyDescent="0.25">
      <c r="A620" s="5">
        <v>611</v>
      </c>
      <c r="B620" s="6"/>
      <c r="C620" s="6" t="s">
        <v>384</v>
      </c>
      <c r="D620" s="7"/>
      <c r="E620" s="5">
        <v>50</v>
      </c>
      <c r="F620" s="7" t="s">
        <v>93</v>
      </c>
      <c r="G620" s="17">
        <v>50</v>
      </c>
      <c r="H620" s="17">
        <v>2500</v>
      </c>
      <c r="I620" s="18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customFormat="1" x14ac:dyDescent="0.25">
      <c r="A621" s="5">
        <v>612</v>
      </c>
      <c r="B621" s="6"/>
      <c r="C621" s="6" t="s">
        <v>385</v>
      </c>
      <c r="D621" s="7"/>
      <c r="E621" s="5">
        <v>50</v>
      </c>
      <c r="F621" s="7" t="s">
        <v>93</v>
      </c>
      <c r="G621" s="17">
        <v>95</v>
      </c>
      <c r="H621" s="17">
        <v>4750</v>
      </c>
      <c r="I621" s="18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customFormat="1" x14ac:dyDescent="0.25">
      <c r="A622" s="5">
        <v>613</v>
      </c>
      <c r="B622" s="6"/>
      <c r="C622" s="6" t="s">
        <v>220</v>
      </c>
      <c r="D622" s="7"/>
      <c r="E622" s="5">
        <v>100</v>
      </c>
      <c r="F622" s="7" t="s">
        <v>93</v>
      </c>
      <c r="G622" s="17">
        <v>38</v>
      </c>
      <c r="H622" s="17">
        <v>3800</v>
      </c>
      <c r="I622" s="18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customFormat="1" x14ac:dyDescent="0.25">
      <c r="A623" s="5">
        <v>614</v>
      </c>
      <c r="B623" s="6"/>
      <c r="C623" s="6" t="s">
        <v>330</v>
      </c>
      <c r="D623" s="7"/>
      <c r="E623" s="5">
        <v>200</v>
      </c>
      <c r="F623" s="7" t="s">
        <v>93</v>
      </c>
      <c r="G623" s="17">
        <v>77</v>
      </c>
      <c r="H623" s="17">
        <v>15400</v>
      </c>
      <c r="I623" s="18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customFormat="1" ht="25.5" x14ac:dyDescent="0.25">
      <c r="A624" s="8">
        <v>615</v>
      </c>
      <c r="B624" s="13" t="s">
        <v>298</v>
      </c>
      <c r="C624" s="13" t="s">
        <v>51</v>
      </c>
      <c r="D624" s="14" t="s">
        <v>35</v>
      </c>
      <c r="E624" s="14"/>
      <c r="F624" s="14"/>
      <c r="G624" s="13"/>
      <c r="H624" s="15">
        <v>16830</v>
      </c>
      <c r="I624" s="13" t="s">
        <v>278</v>
      </c>
      <c r="J624" s="16"/>
      <c r="K624" s="16"/>
      <c r="L624" s="16"/>
      <c r="M624" s="16"/>
      <c r="N624" s="16"/>
      <c r="O624" s="16"/>
      <c r="P624" s="16"/>
      <c r="Q624" s="16">
        <v>1</v>
      </c>
      <c r="R624" s="16"/>
      <c r="S624" s="16"/>
      <c r="T624" s="16"/>
      <c r="U624" s="16"/>
    </row>
    <row r="625" spans="1:21" customFormat="1" x14ac:dyDescent="0.25">
      <c r="A625" s="5">
        <v>616</v>
      </c>
      <c r="B625" s="6"/>
      <c r="C625" s="6" t="s">
        <v>110</v>
      </c>
      <c r="D625" s="7"/>
      <c r="E625" s="5">
        <v>2</v>
      </c>
      <c r="F625" s="7" t="s">
        <v>101</v>
      </c>
      <c r="G625" s="17">
        <v>1195</v>
      </c>
      <c r="H625" s="17">
        <v>2390</v>
      </c>
      <c r="I625" s="18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customFormat="1" x14ac:dyDescent="0.25">
      <c r="A626" s="5">
        <v>617</v>
      </c>
      <c r="B626" s="6"/>
      <c r="C626" s="6" t="s">
        <v>197</v>
      </c>
      <c r="D626" s="7"/>
      <c r="E626" s="5">
        <v>15</v>
      </c>
      <c r="F626" s="7" t="s">
        <v>101</v>
      </c>
      <c r="G626" s="17">
        <v>50</v>
      </c>
      <c r="H626" s="17">
        <v>750</v>
      </c>
      <c r="I626" s="18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customFormat="1" x14ac:dyDescent="0.25">
      <c r="A627" s="5">
        <v>618</v>
      </c>
      <c r="B627" s="6"/>
      <c r="C627" s="6" t="s">
        <v>135</v>
      </c>
      <c r="D627" s="7"/>
      <c r="E627" s="5">
        <v>15</v>
      </c>
      <c r="F627" s="7" t="s">
        <v>101</v>
      </c>
      <c r="G627" s="17">
        <v>85</v>
      </c>
      <c r="H627" s="17">
        <v>1275</v>
      </c>
      <c r="I627" s="18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customFormat="1" x14ac:dyDescent="0.25">
      <c r="A628" s="5">
        <v>619</v>
      </c>
      <c r="B628" s="6"/>
      <c r="C628" s="6" t="s">
        <v>386</v>
      </c>
      <c r="D628" s="7"/>
      <c r="E628" s="5">
        <v>15</v>
      </c>
      <c r="F628" s="7" t="s">
        <v>93</v>
      </c>
      <c r="G628" s="17">
        <v>185</v>
      </c>
      <c r="H628" s="17">
        <v>2775</v>
      </c>
      <c r="I628" s="18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customFormat="1" x14ac:dyDescent="0.25">
      <c r="A629" s="5">
        <v>620</v>
      </c>
      <c r="B629" s="6"/>
      <c r="C629" s="6" t="s">
        <v>136</v>
      </c>
      <c r="D629" s="7"/>
      <c r="E629" s="5">
        <v>15</v>
      </c>
      <c r="F629" s="7" t="s">
        <v>108</v>
      </c>
      <c r="G629" s="17">
        <v>150</v>
      </c>
      <c r="H629" s="17">
        <v>2250</v>
      </c>
      <c r="I629" s="18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customFormat="1" x14ac:dyDescent="0.25">
      <c r="A630" s="5">
        <v>621</v>
      </c>
      <c r="B630" s="6"/>
      <c r="C630" s="6" t="s">
        <v>138</v>
      </c>
      <c r="D630" s="7"/>
      <c r="E630" s="5">
        <v>15</v>
      </c>
      <c r="F630" s="7" t="s">
        <v>108</v>
      </c>
      <c r="G630" s="17">
        <v>100</v>
      </c>
      <c r="H630" s="17">
        <v>1500</v>
      </c>
      <c r="I630" s="18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customFormat="1" x14ac:dyDescent="0.25">
      <c r="A631" s="5">
        <v>622</v>
      </c>
      <c r="B631" s="6"/>
      <c r="C631" s="6" t="s">
        <v>96</v>
      </c>
      <c r="D631" s="7"/>
      <c r="E631" s="5">
        <v>50</v>
      </c>
      <c r="F631" s="7" t="s">
        <v>93</v>
      </c>
      <c r="G631" s="17">
        <v>55</v>
      </c>
      <c r="H631" s="17">
        <v>2750</v>
      </c>
      <c r="I631" s="18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customFormat="1" x14ac:dyDescent="0.25">
      <c r="A632" s="5">
        <v>623</v>
      </c>
      <c r="B632" s="6"/>
      <c r="C632" s="6" t="s">
        <v>387</v>
      </c>
      <c r="D632" s="7"/>
      <c r="E632" s="5">
        <v>10</v>
      </c>
      <c r="F632" s="7" t="s">
        <v>93</v>
      </c>
      <c r="G632" s="17">
        <v>100</v>
      </c>
      <c r="H632" s="17">
        <v>1000</v>
      </c>
      <c r="I632" s="18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customFormat="1" x14ac:dyDescent="0.25">
      <c r="A633" s="5">
        <v>624</v>
      </c>
      <c r="B633" s="6"/>
      <c r="C633" s="6" t="s">
        <v>133</v>
      </c>
      <c r="D633" s="7"/>
      <c r="E633" s="5">
        <v>20</v>
      </c>
      <c r="F633" s="7" t="s">
        <v>93</v>
      </c>
      <c r="G633" s="17">
        <v>55</v>
      </c>
      <c r="H633" s="17">
        <v>1100</v>
      </c>
      <c r="I633" s="18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customFormat="1" x14ac:dyDescent="0.25">
      <c r="A634" s="5">
        <v>625</v>
      </c>
      <c r="B634" s="6"/>
      <c r="C634" s="6" t="s">
        <v>134</v>
      </c>
      <c r="D634" s="7"/>
      <c r="E634" s="5">
        <v>20</v>
      </c>
      <c r="F634" s="7" t="s">
        <v>93</v>
      </c>
      <c r="G634" s="17">
        <v>52</v>
      </c>
      <c r="H634" s="17">
        <v>1040</v>
      </c>
      <c r="I634" s="18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customFormat="1" x14ac:dyDescent="0.25">
      <c r="A635" s="8">
        <v>626</v>
      </c>
      <c r="B635" s="13" t="s">
        <v>298</v>
      </c>
      <c r="C635" s="13" t="s">
        <v>388</v>
      </c>
      <c r="D635" s="14" t="s">
        <v>35</v>
      </c>
      <c r="E635" s="14"/>
      <c r="F635" s="14"/>
      <c r="G635" s="13"/>
      <c r="H635" s="15">
        <v>18600</v>
      </c>
      <c r="I635" s="13" t="s">
        <v>278</v>
      </c>
      <c r="J635" s="16"/>
      <c r="K635" s="16">
        <v>1</v>
      </c>
      <c r="L635" s="16"/>
      <c r="M635" s="16"/>
      <c r="N635" s="16"/>
      <c r="O635" s="16"/>
      <c r="P635" s="16"/>
      <c r="Q635" s="16"/>
      <c r="R635" s="16"/>
      <c r="S635" s="16">
        <v>1</v>
      </c>
      <c r="T635" s="16"/>
      <c r="U635" s="16"/>
    </row>
    <row r="636" spans="1:21" customFormat="1" x14ac:dyDescent="0.25">
      <c r="A636" s="5">
        <v>627</v>
      </c>
      <c r="B636" s="6"/>
      <c r="C636" s="6" t="s">
        <v>358</v>
      </c>
      <c r="D636" s="7"/>
      <c r="E636" s="5">
        <v>100</v>
      </c>
      <c r="F636" s="7" t="s">
        <v>153</v>
      </c>
      <c r="G636" s="17">
        <v>75</v>
      </c>
      <c r="H636" s="17">
        <v>7500</v>
      </c>
      <c r="I636" s="18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customFormat="1" x14ac:dyDescent="0.25">
      <c r="A637" s="5">
        <v>628</v>
      </c>
      <c r="B637" s="6"/>
      <c r="C637" s="6" t="s">
        <v>130</v>
      </c>
      <c r="D637" s="7"/>
      <c r="E637" s="5">
        <v>36</v>
      </c>
      <c r="F637" s="7" t="s">
        <v>389</v>
      </c>
      <c r="G637" s="17">
        <v>100</v>
      </c>
      <c r="H637" s="17">
        <v>3600</v>
      </c>
      <c r="I637" s="18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customFormat="1" x14ac:dyDescent="0.25">
      <c r="A638" s="5">
        <v>629</v>
      </c>
      <c r="B638" s="6"/>
      <c r="C638" s="6" t="s">
        <v>316</v>
      </c>
      <c r="D638" s="7"/>
      <c r="E638" s="5">
        <v>100</v>
      </c>
      <c r="F638" s="7" t="s">
        <v>389</v>
      </c>
      <c r="G638" s="17">
        <v>75</v>
      </c>
      <c r="H638" s="17">
        <v>7500</v>
      </c>
      <c r="I638" s="18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customFormat="1" ht="25.5" x14ac:dyDescent="0.25">
      <c r="A639" s="8">
        <v>630</v>
      </c>
      <c r="B639" s="9" t="s">
        <v>390</v>
      </c>
      <c r="C639" s="9" t="s">
        <v>391</v>
      </c>
      <c r="D639" s="10" t="s">
        <v>32</v>
      </c>
      <c r="E639" s="10"/>
      <c r="F639" s="10"/>
      <c r="G639" s="9"/>
      <c r="H639" s="11">
        <v>241460</v>
      </c>
      <c r="I639" s="9" t="s">
        <v>68</v>
      </c>
      <c r="J639" s="10"/>
      <c r="K639" s="12">
        <v>6</v>
      </c>
      <c r="L639" s="12">
        <v>1</v>
      </c>
      <c r="M639" s="10"/>
      <c r="N639" s="12">
        <v>6</v>
      </c>
      <c r="O639" s="10"/>
      <c r="P639" s="10"/>
      <c r="Q639" s="12">
        <v>1</v>
      </c>
      <c r="R639" s="10"/>
      <c r="S639" s="12">
        <v>7</v>
      </c>
      <c r="T639" s="10"/>
      <c r="U639" s="10"/>
    </row>
    <row r="640" spans="1:21" customFormat="1" ht="25.5" x14ac:dyDescent="0.25">
      <c r="A640" s="8">
        <v>631</v>
      </c>
      <c r="B640" s="13" t="s">
        <v>390</v>
      </c>
      <c r="C640" s="13" t="s">
        <v>355</v>
      </c>
      <c r="D640" s="14" t="s">
        <v>35</v>
      </c>
      <c r="E640" s="14"/>
      <c r="F640" s="14"/>
      <c r="G640" s="13"/>
      <c r="H640" s="15">
        <v>32340</v>
      </c>
      <c r="I640" s="13" t="s">
        <v>68</v>
      </c>
      <c r="J640" s="20"/>
      <c r="K640" s="20">
        <v>1</v>
      </c>
      <c r="L640" s="20"/>
      <c r="M640" s="20"/>
      <c r="N640" s="20">
        <v>1</v>
      </c>
      <c r="O640" s="20"/>
      <c r="P640" s="20"/>
      <c r="Q640" s="20"/>
      <c r="R640" s="20"/>
      <c r="S640" s="20">
        <v>1</v>
      </c>
      <c r="T640" s="20"/>
      <c r="U640" s="20"/>
    </row>
    <row r="641" spans="1:21" customFormat="1" x14ac:dyDescent="0.25">
      <c r="A641" s="5">
        <v>632</v>
      </c>
      <c r="B641" s="6"/>
      <c r="C641" s="6" t="s">
        <v>392</v>
      </c>
      <c r="D641" s="7"/>
      <c r="E641" s="5">
        <v>21</v>
      </c>
      <c r="F641" s="7" t="s">
        <v>85</v>
      </c>
      <c r="G641" s="17">
        <v>380</v>
      </c>
      <c r="H641" s="17">
        <v>7980</v>
      </c>
      <c r="I641" s="18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customFormat="1" x14ac:dyDescent="0.25">
      <c r="A642" s="5">
        <v>633</v>
      </c>
      <c r="B642" s="6"/>
      <c r="C642" s="6" t="s">
        <v>393</v>
      </c>
      <c r="D642" s="7"/>
      <c r="E642" s="5">
        <v>21</v>
      </c>
      <c r="F642" s="7" t="s">
        <v>85</v>
      </c>
      <c r="G642" s="17">
        <v>75</v>
      </c>
      <c r="H642" s="17">
        <v>1575</v>
      </c>
      <c r="I642" s="18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customFormat="1" x14ac:dyDescent="0.25">
      <c r="A643" s="5">
        <v>634</v>
      </c>
      <c r="B643" s="6"/>
      <c r="C643" s="6" t="s">
        <v>394</v>
      </c>
      <c r="D643" s="7"/>
      <c r="E643" s="5">
        <v>21</v>
      </c>
      <c r="F643" s="7" t="s">
        <v>85</v>
      </c>
      <c r="G643" s="17">
        <v>155</v>
      </c>
      <c r="H643" s="17">
        <v>3255</v>
      </c>
      <c r="I643" s="18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customFormat="1" x14ac:dyDescent="0.25">
      <c r="A644" s="5">
        <v>635</v>
      </c>
      <c r="B644" s="6"/>
      <c r="C644" s="6" t="s">
        <v>395</v>
      </c>
      <c r="D644" s="7"/>
      <c r="E644" s="5">
        <v>21</v>
      </c>
      <c r="F644" s="7" t="s">
        <v>85</v>
      </c>
      <c r="G644" s="17">
        <v>53</v>
      </c>
      <c r="H644" s="17">
        <v>1113</v>
      </c>
      <c r="I644" s="18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customFormat="1" x14ac:dyDescent="0.25">
      <c r="A645" s="5">
        <v>636</v>
      </c>
      <c r="B645" s="6"/>
      <c r="C645" s="6" t="s">
        <v>396</v>
      </c>
      <c r="D645" s="7"/>
      <c r="E645" s="5">
        <v>21</v>
      </c>
      <c r="F645" s="7" t="s">
        <v>85</v>
      </c>
      <c r="G645" s="17">
        <v>189</v>
      </c>
      <c r="H645" s="17">
        <v>3969</v>
      </c>
      <c r="I645" s="18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customFormat="1" x14ac:dyDescent="0.25">
      <c r="A646" s="5">
        <v>637</v>
      </c>
      <c r="B646" s="6"/>
      <c r="C646" s="6" t="s">
        <v>397</v>
      </c>
      <c r="D646" s="7"/>
      <c r="E646" s="5">
        <v>21</v>
      </c>
      <c r="F646" s="7" t="s">
        <v>85</v>
      </c>
      <c r="G646" s="17">
        <v>165</v>
      </c>
      <c r="H646" s="17">
        <v>3465</v>
      </c>
      <c r="I646" s="18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customFormat="1" x14ac:dyDescent="0.25">
      <c r="A647" s="5">
        <v>638</v>
      </c>
      <c r="B647" s="6"/>
      <c r="C647" s="6" t="s">
        <v>398</v>
      </c>
      <c r="D647" s="7"/>
      <c r="E647" s="5">
        <v>21</v>
      </c>
      <c r="F647" s="7" t="s">
        <v>85</v>
      </c>
      <c r="G647" s="17">
        <v>50</v>
      </c>
      <c r="H647" s="17">
        <v>1050</v>
      </c>
      <c r="I647" s="18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customFormat="1" x14ac:dyDescent="0.25">
      <c r="A648" s="5">
        <v>639</v>
      </c>
      <c r="B648" s="6"/>
      <c r="C648" s="6" t="s">
        <v>399</v>
      </c>
      <c r="D648" s="7"/>
      <c r="E648" s="5">
        <v>21</v>
      </c>
      <c r="F648" s="7" t="s">
        <v>85</v>
      </c>
      <c r="G648" s="17">
        <v>105</v>
      </c>
      <c r="H648" s="17">
        <v>2205</v>
      </c>
      <c r="I648" s="18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customFormat="1" x14ac:dyDescent="0.25">
      <c r="A649" s="5">
        <v>640</v>
      </c>
      <c r="B649" s="6"/>
      <c r="C649" s="6" t="s">
        <v>400</v>
      </c>
      <c r="D649" s="7"/>
      <c r="E649" s="5">
        <v>21</v>
      </c>
      <c r="F649" s="7" t="s">
        <v>85</v>
      </c>
      <c r="G649" s="17">
        <v>100</v>
      </c>
      <c r="H649" s="17">
        <v>2100</v>
      </c>
      <c r="I649" s="18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customFormat="1" x14ac:dyDescent="0.25">
      <c r="A650" s="5">
        <v>641</v>
      </c>
      <c r="B650" s="6"/>
      <c r="C650" s="6" t="s">
        <v>401</v>
      </c>
      <c r="D650" s="7"/>
      <c r="E650" s="5">
        <v>21</v>
      </c>
      <c r="F650" s="7" t="s">
        <v>85</v>
      </c>
      <c r="G650" s="17">
        <v>50</v>
      </c>
      <c r="H650" s="17">
        <v>1050</v>
      </c>
      <c r="I650" s="18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customFormat="1" x14ac:dyDescent="0.25">
      <c r="A651" s="5">
        <v>642</v>
      </c>
      <c r="B651" s="6"/>
      <c r="C651" s="6" t="s">
        <v>402</v>
      </c>
      <c r="D651" s="7"/>
      <c r="E651" s="5">
        <v>21</v>
      </c>
      <c r="F651" s="7" t="s">
        <v>85</v>
      </c>
      <c r="G651" s="17">
        <v>50</v>
      </c>
      <c r="H651" s="17">
        <v>1050</v>
      </c>
      <c r="I651" s="18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customFormat="1" x14ac:dyDescent="0.25">
      <c r="A652" s="5">
        <v>643</v>
      </c>
      <c r="B652" s="6"/>
      <c r="C652" s="6" t="s">
        <v>403</v>
      </c>
      <c r="D652" s="7"/>
      <c r="E652" s="5">
        <v>21</v>
      </c>
      <c r="F652" s="7" t="s">
        <v>85</v>
      </c>
      <c r="G652" s="17">
        <v>168</v>
      </c>
      <c r="H652" s="17">
        <v>3528</v>
      </c>
      <c r="I652" s="18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customFormat="1" ht="25.5" x14ac:dyDescent="0.25">
      <c r="A653" s="8">
        <v>644</v>
      </c>
      <c r="B653" s="13" t="s">
        <v>390</v>
      </c>
      <c r="C653" s="13" t="s">
        <v>356</v>
      </c>
      <c r="D653" s="14" t="s">
        <v>35</v>
      </c>
      <c r="E653" s="14"/>
      <c r="F653" s="14"/>
      <c r="G653" s="13"/>
      <c r="H653" s="15">
        <v>18480</v>
      </c>
      <c r="I653" s="13" t="s">
        <v>68</v>
      </c>
      <c r="J653" s="20"/>
      <c r="K653" s="20">
        <v>1</v>
      </c>
      <c r="L653" s="20"/>
      <c r="M653" s="20"/>
      <c r="N653" s="20">
        <v>1</v>
      </c>
      <c r="O653" s="20"/>
      <c r="P653" s="20"/>
      <c r="Q653" s="20"/>
      <c r="R653" s="20"/>
      <c r="S653" s="20">
        <v>1</v>
      </c>
      <c r="T653" s="20"/>
      <c r="U653" s="20"/>
    </row>
    <row r="654" spans="1:21" customFormat="1" x14ac:dyDescent="0.25">
      <c r="A654" s="5">
        <v>645</v>
      </c>
      <c r="B654" s="6"/>
      <c r="C654" s="6" t="s">
        <v>392</v>
      </c>
      <c r="D654" s="7"/>
      <c r="E654" s="5">
        <v>12</v>
      </c>
      <c r="F654" s="7" t="s">
        <v>85</v>
      </c>
      <c r="G654" s="17">
        <v>380</v>
      </c>
      <c r="H654" s="17">
        <v>4560</v>
      </c>
      <c r="I654" s="18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customFormat="1" x14ac:dyDescent="0.25">
      <c r="A655" s="5">
        <v>646</v>
      </c>
      <c r="B655" s="6"/>
      <c r="C655" s="6" t="s">
        <v>393</v>
      </c>
      <c r="D655" s="7"/>
      <c r="E655" s="5">
        <v>12</v>
      </c>
      <c r="F655" s="7" t="s">
        <v>85</v>
      </c>
      <c r="G655" s="17">
        <v>75</v>
      </c>
      <c r="H655" s="17">
        <v>900</v>
      </c>
      <c r="I655" s="18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customFormat="1" x14ac:dyDescent="0.25">
      <c r="A656" s="5">
        <v>647</v>
      </c>
      <c r="B656" s="6"/>
      <c r="C656" s="6" t="s">
        <v>394</v>
      </c>
      <c r="D656" s="7"/>
      <c r="E656" s="5">
        <v>12</v>
      </c>
      <c r="F656" s="7" t="s">
        <v>85</v>
      </c>
      <c r="G656" s="17">
        <v>155</v>
      </c>
      <c r="H656" s="17">
        <v>1860</v>
      </c>
      <c r="I656" s="18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customFormat="1" x14ac:dyDescent="0.25">
      <c r="A657" s="5">
        <v>648</v>
      </c>
      <c r="B657" s="6"/>
      <c r="C657" s="6" t="s">
        <v>395</v>
      </c>
      <c r="D657" s="7"/>
      <c r="E657" s="5">
        <v>12</v>
      </c>
      <c r="F657" s="7" t="s">
        <v>85</v>
      </c>
      <c r="G657" s="17">
        <v>53</v>
      </c>
      <c r="H657" s="17">
        <v>636</v>
      </c>
      <c r="I657" s="18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customFormat="1" x14ac:dyDescent="0.25">
      <c r="A658" s="5">
        <v>649</v>
      </c>
      <c r="B658" s="6"/>
      <c r="C658" s="6" t="s">
        <v>396</v>
      </c>
      <c r="D658" s="7"/>
      <c r="E658" s="5">
        <v>12</v>
      </c>
      <c r="F658" s="7" t="s">
        <v>85</v>
      </c>
      <c r="G658" s="17">
        <v>189</v>
      </c>
      <c r="H658" s="17">
        <v>2268</v>
      </c>
      <c r="I658" s="18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customFormat="1" x14ac:dyDescent="0.25">
      <c r="A659" s="5">
        <v>650</v>
      </c>
      <c r="B659" s="6"/>
      <c r="C659" s="6" t="s">
        <v>397</v>
      </c>
      <c r="D659" s="7"/>
      <c r="E659" s="5">
        <v>12</v>
      </c>
      <c r="F659" s="7" t="s">
        <v>85</v>
      </c>
      <c r="G659" s="17">
        <v>165</v>
      </c>
      <c r="H659" s="17">
        <v>1980</v>
      </c>
      <c r="I659" s="18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customFormat="1" x14ac:dyDescent="0.25">
      <c r="A660" s="5">
        <v>651</v>
      </c>
      <c r="B660" s="6"/>
      <c r="C660" s="6" t="s">
        <v>398</v>
      </c>
      <c r="D660" s="7"/>
      <c r="E660" s="5">
        <v>12</v>
      </c>
      <c r="F660" s="7" t="s">
        <v>85</v>
      </c>
      <c r="G660" s="17">
        <v>50</v>
      </c>
      <c r="H660" s="17">
        <v>600</v>
      </c>
      <c r="I660" s="18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customFormat="1" x14ac:dyDescent="0.25">
      <c r="A661" s="5">
        <v>652</v>
      </c>
      <c r="B661" s="6"/>
      <c r="C661" s="6" t="s">
        <v>399</v>
      </c>
      <c r="D661" s="7"/>
      <c r="E661" s="5">
        <v>12</v>
      </c>
      <c r="F661" s="7" t="s">
        <v>85</v>
      </c>
      <c r="G661" s="17">
        <v>105</v>
      </c>
      <c r="H661" s="17">
        <v>1260</v>
      </c>
      <c r="I661" s="18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customFormat="1" x14ac:dyDescent="0.25">
      <c r="A662" s="5">
        <v>653</v>
      </c>
      <c r="B662" s="6"/>
      <c r="C662" s="6" t="s">
        <v>400</v>
      </c>
      <c r="D662" s="7"/>
      <c r="E662" s="5">
        <v>12</v>
      </c>
      <c r="F662" s="7" t="s">
        <v>85</v>
      </c>
      <c r="G662" s="17">
        <v>100</v>
      </c>
      <c r="H662" s="17">
        <v>1200</v>
      </c>
      <c r="I662" s="18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customFormat="1" x14ac:dyDescent="0.25">
      <c r="A663" s="5">
        <v>654</v>
      </c>
      <c r="B663" s="6"/>
      <c r="C663" s="6" t="s">
        <v>401</v>
      </c>
      <c r="D663" s="7"/>
      <c r="E663" s="5">
        <v>12</v>
      </c>
      <c r="F663" s="7" t="s">
        <v>85</v>
      </c>
      <c r="G663" s="17">
        <v>50</v>
      </c>
      <c r="H663" s="17">
        <v>600</v>
      </c>
      <c r="I663" s="18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customFormat="1" x14ac:dyDescent="0.25">
      <c r="A664" s="5">
        <v>655</v>
      </c>
      <c r="B664" s="6"/>
      <c r="C664" s="6" t="s">
        <v>402</v>
      </c>
      <c r="D664" s="7"/>
      <c r="E664" s="5">
        <v>12</v>
      </c>
      <c r="F664" s="7" t="s">
        <v>85</v>
      </c>
      <c r="G664" s="17">
        <v>50</v>
      </c>
      <c r="H664" s="17">
        <v>600</v>
      </c>
      <c r="I664" s="18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customFormat="1" x14ac:dyDescent="0.25">
      <c r="A665" s="5">
        <v>656</v>
      </c>
      <c r="B665" s="6"/>
      <c r="C665" s="6" t="s">
        <v>403</v>
      </c>
      <c r="D665" s="7"/>
      <c r="E665" s="5">
        <v>12</v>
      </c>
      <c r="F665" s="7" t="s">
        <v>85</v>
      </c>
      <c r="G665" s="17">
        <v>168</v>
      </c>
      <c r="H665" s="17">
        <v>2016</v>
      </c>
      <c r="I665" s="18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customFormat="1" x14ac:dyDescent="0.25">
      <c r="A666" s="8">
        <v>657</v>
      </c>
      <c r="B666" s="13" t="s">
        <v>390</v>
      </c>
      <c r="C666" s="13" t="s">
        <v>404</v>
      </c>
      <c r="D666" s="14" t="s">
        <v>35</v>
      </c>
      <c r="E666" s="14"/>
      <c r="F666" s="14"/>
      <c r="G666" s="13"/>
      <c r="H666" s="15">
        <v>12000</v>
      </c>
      <c r="I666" s="13" t="s">
        <v>68</v>
      </c>
      <c r="J666" s="16"/>
      <c r="K666" s="16"/>
      <c r="L666" s="16"/>
      <c r="M666" s="16"/>
      <c r="N666" s="16"/>
      <c r="O666" s="16"/>
      <c r="P666" s="16"/>
      <c r="Q666" s="16">
        <v>1</v>
      </c>
      <c r="R666" s="16"/>
      <c r="S666" s="16"/>
      <c r="T666" s="16"/>
      <c r="U666" s="16"/>
    </row>
    <row r="667" spans="1:21" customFormat="1" x14ac:dyDescent="0.25">
      <c r="A667" s="5">
        <v>658</v>
      </c>
      <c r="B667" s="6"/>
      <c r="C667" s="6" t="s">
        <v>154</v>
      </c>
      <c r="D667" s="7"/>
      <c r="E667" s="5">
        <v>30</v>
      </c>
      <c r="F667" s="7" t="s">
        <v>155</v>
      </c>
      <c r="G667" s="17">
        <v>400</v>
      </c>
      <c r="H667" s="17">
        <v>12000</v>
      </c>
      <c r="I667" s="18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customFormat="1" ht="25.5" x14ac:dyDescent="0.25">
      <c r="A668" s="8">
        <v>659</v>
      </c>
      <c r="B668" s="13" t="s">
        <v>390</v>
      </c>
      <c r="C668" s="13" t="s">
        <v>353</v>
      </c>
      <c r="D668" s="14" t="s">
        <v>35</v>
      </c>
      <c r="E668" s="14"/>
      <c r="F668" s="14"/>
      <c r="G668" s="13"/>
      <c r="H668" s="15">
        <v>69300</v>
      </c>
      <c r="I668" s="13" t="s">
        <v>68</v>
      </c>
      <c r="J668" s="20"/>
      <c r="K668" s="20">
        <v>1</v>
      </c>
      <c r="L668" s="20"/>
      <c r="M668" s="20"/>
      <c r="N668" s="20">
        <v>1</v>
      </c>
      <c r="O668" s="20"/>
      <c r="P668" s="20"/>
      <c r="Q668" s="20"/>
      <c r="R668" s="20"/>
      <c r="S668" s="20">
        <v>1</v>
      </c>
      <c r="T668" s="20"/>
      <c r="U668" s="20"/>
    </row>
    <row r="669" spans="1:21" customFormat="1" x14ac:dyDescent="0.25">
      <c r="A669" s="5">
        <v>660</v>
      </c>
      <c r="B669" s="6"/>
      <c r="C669" s="6" t="s">
        <v>396</v>
      </c>
      <c r="D669" s="7"/>
      <c r="E669" s="5">
        <v>45</v>
      </c>
      <c r="F669" s="7" t="s">
        <v>85</v>
      </c>
      <c r="G669" s="17">
        <v>189</v>
      </c>
      <c r="H669" s="17">
        <v>8505</v>
      </c>
      <c r="I669" s="18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customFormat="1" x14ac:dyDescent="0.25">
      <c r="A670" s="5">
        <v>661</v>
      </c>
      <c r="B670" s="6"/>
      <c r="C670" s="6" t="s">
        <v>392</v>
      </c>
      <c r="D670" s="7"/>
      <c r="E670" s="5">
        <v>45</v>
      </c>
      <c r="F670" s="7" t="s">
        <v>85</v>
      </c>
      <c r="G670" s="17">
        <v>380</v>
      </c>
      <c r="H670" s="17">
        <v>17100</v>
      </c>
      <c r="I670" s="18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customFormat="1" x14ac:dyDescent="0.25">
      <c r="A671" s="5">
        <v>662</v>
      </c>
      <c r="B671" s="6"/>
      <c r="C671" s="6" t="s">
        <v>393</v>
      </c>
      <c r="D671" s="7"/>
      <c r="E671" s="5">
        <v>45</v>
      </c>
      <c r="F671" s="7" t="s">
        <v>85</v>
      </c>
      <c r="G671" s="17">
        <v>75</v>
      </c>
      <c r="H671" s="17">
        <v>3375</v>
      </c>
      <c r="I671" s="18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customFormat="1" x14ac:dyDescent="0.25">
      <c r="A672" s="5">
        <v>663</v>
      </c>
      <c r="B672" s="6"/>
      <c r="C672" s="6" t="s">
        <v>394</v>
      </c>
      <c r="D672" s="7"/>
      <c r="E672" s="5">
        <v>45</v>
      </c>
      <c r="F672" s="7" t="s">
        <v>85</v>
      </c>
      <c r="G672" s="17">
        <v>155</v>
      </c>
      <c r="H672" s="17">
        <v>6975</v>
      </c>
      <c r="I672" s="18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customFormat="1" x14ac:dyDescent="0.25">
      <c r="A673" s="5">
        <v>664</v>
      </c>
      <c r="B673" s="6"/>
      <c r="C673" s="6" t="s">
        <v>395</v>
      </c>
      <c r="D673" s="7"/>
      <c r="E673" s="5">
        <v>45</v>
      </c>
      <c r="F673" s="7" t="s">
        <v>85</v>
      </c>
      <c r="G673" s="17">
        <v>53</v>
      </c>
      <c r="H673" s="17">
        <v>2385</v>
      </c>
      <c r="I673" s="18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customFormat="1" x14ac:dyDescent="0.25">
      <c r="A674" s="5">
        <v>665</v>
      </c>
      <c r="B674" s="6"/>
      <c r="C674" s="6" t="s">
        <v>397</v>
      </c>
      <c r="D674" s="7"/>
      <c r="E674" s="5">
        <v>45</v>
      </c>
      <c r="F674" s="7" t="s">
        <v>85</v>
      </c>
      <c r="G674" s="17">
        <v>165</v>
      </c>
      <c r="H674" s="17">
        <v>7425</v>
      </c>
      <c r="I674" s="18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customFormat="1" x14ac:dyDescent="0.25">
      <c r="A675" s="5">
        <v>666</v>
      </c>
      <c r="B675" s="6"/>
      <c r="C675" s="6" t="s">
        <v>398</v>
      </c>
      <c r="D675" s="7"/>
      <c r="E675" s="5">
        <v>45</v>
      </c>
      <c r="F675" s="7" t="s">
        <v>85</v>
      </c>
      <c r="G675" s="17">
        <v>50</v>
      </c>
      <c r="H675" s="17">
        <v>2250</v>
      </c>
      <c r="I675" s="18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customFormat="1" x14ac:dyDescent="0.25">
      <c r="A676" s="5">
        <v>667</v>
      </c>
      <c r="B676" s="6"/>
      <c r="C676" s="6" t="s">
        <v>399</v>
      </c>
      <c r="D676" s="7"/>
      <c r="E676" s="5">
        <v>45</v>
      </c>
      <c r="F676" s="7" t="s">
        <v>85</v>
      </c>
      <c r="G676" s="17">
        <v>105</v>
      </c>
      <c r="H676" s="17">
        <v>4725</v>
      </c>
      <c r="I676" s="18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customFormat="1" x14ac:dyDescent="0.25">
      <c r="A677" s="5">
        <v>668</v>
      </c>
      <c r="B677" s="6"/>
      <c r="C677" s="6" t="s">
        <v>400</v>
      </c>
      <c r="D677" s="7"/>
      <c r="E677" s="5">
        <v>45</v>
      </c>
      <c r="F677" s="7" t="s">
        <v>85</v>
      </c>
      <c r="G677" s="17">
        <v>100</v>
      </c>
      <c r="H677" s="17">
        <v>4500</v>
      </c>
      <c r="I677" s="18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customFormat="1" x14ac:dyDescent="0.25">
      <c r="A678" s="5">
        <v>669</v>
      </c>
      <c r="B678" s="6"/>
      <c r="C678" s="6" t="s">
        <v>401</v>
      </c>
      <c r="D678" s="7"/>
      <c r="E678" s="5">
        <v>45</v>
      </c>
      <c r="F678" s="7" t="s">
        <v>85</v>
      </c>
      <c r="G678" s="17">
        <v>50</v>
      </c>
      <c r="H678" s="17">
        <v>2250</v>
      </c>
      <c r="I678" s="18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customFormat="1" x14ac:dyDescent="0.25">
      <c r="A679" s="5">
        <v>670</v>
      </c>
      <c r="B679" s="6"/>
      <c r="C679" s="6" t="s">
        <v>402</v>
      </c>
      <c r="D679" s="7"/>
      <c r="E679" s="5">
        <v>45</v>
      </c>
      <c r="F679" s="7" t="s">
        <v>85</v>
      </c>
      <c r="G679" s="17">
        <v>50</v>
      </c>
      <c r="H679" s="17">
        <v>2250</v>
      </c>
      <c r="I679" s="18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customFormat="1" x14ac:dyDescent="0.25">
      <c r="A680" s="5">
        <v>671</v>
      </c>
      <c r="B680" s="6"/>
      <c r="C680" s="6" t="s">
        <v>403</v>
      </c>
      <c r="D680" s="7"/>
      <c r="E680" s="5">
        <v>45</v>
      </c>
      <c r="F680" s="7" t="s">
        <v>85</v>
      </c>
      <c r="G680" s="17">
        <v>168</v>
      </c>
      <c r="H680" s="17">
        <v>7560</v>
      </c>
      <c r="I680" s="18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customFormat="1" ht="25.5" x14ac:dyDescent="0.25">
      <c r="A681" s="8">
        <v>672</v>
      </c>
      <c r="B681" s="13" t="s">
        <v>390</v>
      </c>
      <c r="C681" s="13" t="s">
        <v>367</v>
      </c>
      <c r="D681" s="14" t="s">
        <v>35</v>
      </c>
      <c r="E681" s="14"/>
      <c r="F681" s="14"/>
      <c r="G681" s="13"/>
      <c r="H681" s="15">
        <v>9240</v>
      </c>
      <c r="I681" s="13" t="s">
        <v>68</v>
      </c>
      <c r="J681" s="20"/>
      <c r="K681" s="20">
        <v>1</v>
      </c>
      <c r="L681" s="20"/>
      <c r="M681" s="20"/>
      <c r="N681" s="20">
        <v>1</v>
      </c>
      <c r="O681" s="20"/>
      <c r="P681" s="20"/>
      <c r="Q681" s="20"/>
      <c r="R681" s="20"/>
      <c r="S681" s="20">
        <v>1</v>
      </c>
      <c r="T681" s="20"/>
      <c r="U681" s="20"/>
    </row>
    <row r="682" spans="1:21" customFormat="1" x14ac:dyDescent="0.25">
      <c r="A682" s="5">
        <v>673</v>
      </c>
      <c r="B682" s="6"/>
      <c r="C682" s="6" t="s">
        <v>392</v>
      </c>
      <c r="D682" s="7"/>
      <c r="E682" s="5">
        <v>6</v>
      </c>
      <c r="F682" s="7" t="s">
        <v>85</v>
      </c>
      <c r="G682" s="17">
        <v>380</v>
      </c>
      <c r="H682" s="17">
        <v>2280</v>
      </c>
      <c r="I682" s="18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customFormat="1" x14ac:dyDescent="0.25">
      <c r="A683" s="5">
        <v>674</v>
      </c>
      <c r="B683" s="6"/>
      <c r="C683" s="6" t="s">
        <v>393</v>
      </c>
      <c r="D683" s="7"/>
      <c r="E683" s="5">
        <v>6</v>
      </c>
      <c r="F683" s="7" t="s">
        <v>85</v>
      </c>
      <c r="G683" s="17">
        <v>75</v>
      </c>
      <c r="H683" s="17">
        <v>450</v>
      </c>
      <c r="I683" s="18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customFormat="1" x14ac:dyDescent="0.25">
      <c r="A684" s="5">
        <v>675</v>
      </c>
      <c r="B684" s="6"/>
      <c r="C684" s="6" t="s">
        <v>394</v>
      </c>
      <c r="D684" s="7"/>
      <c r="E684" s="5">
        <v>6</v>
      </c>
      <c r="F684" s="7" t="s">
        <v>85</v>
      </c>
      <c r="G684" s="17">
        <v>155</v>
      </c>
      <c r="H684" s="17">
        <v>930</v>
      </c>
      <c r="I684" s="18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customFormat="1" x14ac:dyDescent="0.25">
      <c r="A685" s="5">
        <v>676</v>
      </c>
      <c r="B685" s="6"/>
      <c r="C685" s="6" t="s">
        <v>395</v>
      </c>
      <c r="D685" s="7"/>
      <c r="E685" s="5">
        <v>6</v>
      </c>
      <c r="F685" s="7" t="s">
        <v>85</v>
      </c>
      <c r="G685" s="17">
        <v>53</v>
      </c>
      <c r="H685" s="17">
        <v>318</v>
      </c>
      <c r="I685" s="18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customFormat="1" x14ac:dyDescent="0.25">
      <c r="A686" s="5">
        <v>677</v>
      </c>
      <c r="B686" s="6"/>
      <c r="C686" s="6" t="s">
        <v>397</v>
      </c>
      <c r="D686" s="7"/>
      <c r="E686" s="5">
        <v>6</v>
      </c>
      <c r="F686" s="7" t="s">
        <v>85</v>
      </c>
      <c r="G686" s="17">
        <v>165</v>
      </c>
      <c r="H686" s="17">
        <v>990</v>
      </c>
      <c r="I686" s="18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customFormat="1" x14ac:dyDescent="0.25">
      <c r="A687" s="5">
        <v>678</v>
      </c>
      <c r="B687" s="6"/>
      <c r="C687" s="6" t="s">
        <v>398</v>
      </c>
      <c r="D687" s="7"/>
      <c r="E687" s="5">
        <v>6</v>
      </c>
      <c r="F687" s="7" t="s">
        <v>85</v>
      </c>
      <c r="G687" s="17">
        <v>50</v>
      </c>
      <c r="H687" s="17">
        <v>300</v>
      </c>
      <c r="I687" s="18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customFormat="1" x14ac:dyDescent="0.25">
      <c r="A688" s="5">
        <v>679</v>
      </c>
      <c r="B688" s="6"/>
      <c r="C688" s="6" t="s">
        <v>399</v>
      </c>
      <c r="D688" s="7"/>
      <c r="E688" s="5">
        <v>6</v>
      </c>
      <c r="F688" s="7" t="s">
        <v>85</v>
      </c>
      <c r="G688" s="17">
        <v>105</v>
      </c>
      <c r="H688" s="17">
        <v>630</v>
      </c>
      <c r="I688" s="18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customFormat="1" x14ac:dyDescent="0.25">
      <c r="A689" s="5">
        <v>680</v>
      </c>
      <c r="B689" s="6"/>
      <c r="C689" s="6" t="s">
        <v>400</v>
      </c>
      <c r="D689" s="7"/>
      <c r="E689" s="5">
        <v>6</v>
      </c>
      <c r="F689" s="7" t="s">
        <v>85</v>
      </c>
      <c r="G689" s="17">
        <v>100</v>
      </c>
      <c r="H689" s="17">
        <v>600</v>
      </c>
      <c r="I689" s="18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customFormat="1" x14ac:dyDescent="0.25">
      <c r="A690" s="5">
        <v>681</v>
      </c>
      <c r="B690" s="6"/>
      <c r="C690" s="6" t="s">
        <v>401</v>
      </c>
      <c r="D690" s="7"/>
      <c r="E690" s="5">
        <v>6</v>
      </c>
      <c r="F690" s="7" t="s">
        <v>85</v>
      </c>
      <c r="G690" s="17">
        <v>50</v>
      </c>
      <c r="H690" s="17">
        <v>300</v>
      </c>
      <c r="I690" s="18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customFormat="1" x14ac:dyDescent="0.25">
      <c r="A691" s="5">
        <v>682</v>
      </c>
      <c r="B691" s="6"/>
      <c r="C691" s="6" t="s">
        <v>402</v>
      </c>
      <c r="D691" s="7"/>
      <c r="E691" s="5">
        <v>6</v>
      </c>
      <c r="F691" s="7" t="s">
        <v>85</v>
      </c>
      <c r="G691" s="17">
        <v>50</v>
      </c>
      <c r="H691" s="17">
        <v>300</v>
      </c>
      <c r="I691" s="18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customFormat="1" x14ac:dyDescent="0.25">
      <c r="A692" s="5">
        <v>683</v>
      </c>
      <c r="B692" s="6"/>
      <c r="C692" s="6" t="s">
        <v>403</v>
      </c>
      <c r="D692" s="7"/>
      <c r="E692" s="5">
        <v>6</v>
      </c>
      <c r="F692" s="7" t="s">
        <v>85</v>
      </c>
      <c r="G692" s="17">
        <v>168</v>
      </c>
      <c r="H692" s="17">
        <v>1008</v>
      </c>
      <c r="I692" s="18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customFormat="1" x14ac:dyDescent="0.25">
      <c r="A693" s="5">
        <v>684</v>
      </c>
      <c r="B693" s="6"/>
      <c r="C693" s="6" t="s">
        <v>396</v>
      </c>
      <c r="D693" s="7"/>
      <c r="E693" s="5">
        <v>6</v>
      </c>
      <c r="F693" s="7" t="s">
        <v>85</v>
      </c>
      <c r="G693" s="17">
        <v>189</v>
      </c>
      <c r="H693" s="17">
        <v>1134</v>
      </c>
      <c r="I693" s="18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customFormat="1" ht="25.5" x14ac:dyDescent="0.25">
      <c r="A694" s="8">
        <v>685</v>
      </c>
      <c r="B694" s="13" t="s">
        <v>390</v>
      </c>
      <c r="C694" s="13" t="s">
        <v>351</v>
      </c>
      <c r="D694" s="14" t="s">
        <v>35</v>
      </c>
      <c r="E694" s="14"/>
      <c r="F694" s="14"/>
      <c r="G694" s="13"/>
      <c r="H694" s="15">
        <v>60060</v>
      </c>
      <c r="I694" s="13" t="s">
        <v>68</v>
      </c>
      <c r="J694" s="20"/>
      <c r="K694" s="20">
        <v>1</v>
      </c>
      <c r="L694" s="20"/>
      <c r="M694" s="20"/>
      <c r="N694" s="20">
        <v>1</v>
      </c>
      <c r="O694" s="20"/>
      <c r="P694" s="20"/>
      <c r="Q694" s="20"/>
      <c r="R694" s="20"/>
      <c r="S694" s="20">
        <v>1</v>
      </c>
      <c r="T694" s="20"/>
      <c r="U694" s="20"/>
    </row>
    <row r="695" spans="1:21" customFormat="1" x14ac:dyDescent="0.25">
      <c r="A695" s="5">
        <v>686</v>
      </c>
      <c r="B695" s="6"/>
      <c r="C695" s="6" t="s">
        <v>392</v>
      </c>
      <c r="D695" s="7"/>
      <c r="E695" s="5">
        <v>39</v>
      </c>
      <c r="F695" s="7" t="s">
        <v>85</v>
      </c>
      <c r="G695" s="17">
        <v>380</v>
      </c>
      <c r="H695" s="17">
        <v>14820</v>
      </c>
      <c r="I695" s="18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customFormat="1" x14ac:dyDescent="0.25">
      <c r="A696" s="5">
        <v>687</v>
      </c>
      <c r="B696" s="6"/>
      <c r="C696" s="6" t="s">
        <v>393</v>
      </c>
      <c r="D696" s="7"/>
      <c r="E696" s="5">
        <v>39</v>
      </c>
      <c r="F696" s="7" t="s">
        <v>85</v>
      </c>
      <c r="G696" s="17">
        <v>75</v>
      </c>
      <c r="H696" s="17">
        <v>2925</v>
      </c>
      <c r="I696" s="18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customFormat="1" x14ac:dyDescent="0.25">
      <c r="A697" s="5">
        <v>688</v>
      </c>
      <c r="B697" s="6"/>
      <c r="C697" s="6" t="s">
        <v>394</v>
      </c>
      <c r="D697" s="7"/>
      <c r="E697" s="5">
        <v>39</v>
      </c>
      <c r="F697" s="7" t="s">
        <v>85</v>
      </c>
      <c r="G697" s="17">
        <v>155</v>
      </c>
      <c r="H697" s="17">
        <v>6045</v>
      </c>
      <c r="I697" s="18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customFormat="1" x14ac:dyDescent="0.25">
      <c r="A698" s="5">
        <v>689</v>
      </c>
      <c r="B698" s="6"/>
      <c r="C698" s="6" t="s">
        <v>395</v>
      </c>
      <c r="D698" s="7"/>
      <c r="E698" s="5">
        <v>39</v>
      </c>
      <c r="F698" s="7" t="s">
        <v>85</v>
      </c>
      <c r="G698" s="17">
        <v>53</v>
      </c>
      <c r="H698" s="17">
        <v>2067</v>
      </c>
      <c r="I698" s="18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customFormat="1" x14ac:dyDescent="0.25">
      <c r="A699" s="5">
        <v>690</v>
      </c>
      <c r="B699" s="6"/>
      <c r="C699" s="6" t="s">
        <v>396</v>
      </c>
      <c r="D699" s="7"/>
      <c r="E699" s="5">
        <v>39</v>
      </c>
      <c r="F699" s="7" t="s">
        <v>85</v>
      </c>
      <c r="G699" s="17">
        <v>189</v>
      </c>
      <c r="H699" s="17">
        <v>7371</v>
      </c>
      <c r="I699" s="18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customFormat="1" x14ac:dyDescent="0.25">
      <c r="A700" s="5">
        <v>691</v>
      </c>
      <c r="B700" s="6"/>
      <c r="C700" s="6" t="s">
        <v>397</v>
      </c>
      <c r="D700" s="7"/>
      <c r="E700" s="5">
        <v>39</v>
      </c>
      <c r="F700" s="7" t="s">
        <v>85</v>
      </c>
      <c r="G700" s="17">
        <v>165</v>
      </c>
      <c r="H700" s="17">
        <v>6435</v>
      </c>
      <c r="I700" s="18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customFormat="1" x14ac:dyDescent="0.25">
      <c r="A701" s="5">
        <v>692</v>
      </c>
      <c r="B701" s="6"/>
      <c r="C701" s="6" t="s">
        <v>398</v>
      </c>
      <c r="D701" s="7"/>
      <c r="E701" s="5">
        <v>39</v>
      </c>
      <c r="F701" s="7" t="s">
        <v>85</v>
      </c>
      <c r="G701" s="17">
        <v>50</v>
      </c>
      <c r="H701" s="17">
        <v>1950</v>
      </c>
      <c r="I701" s="18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customFormat="1" x14ac:dyDescent="0.25">
      <c r="A702" s="5">
        <v>693</v>
      </c>
      <c r="B702" s="6"/>
      <c r="C702" s="6" t="s">
        <v>399</v>
      </c>
      <c r="D702" s="7"/>
      <c r="E702" s="5">
        <v>39</v>
      </c>
      <c r="F702" s="7" t="s">
        <v>85</v>
      </c>
      <c r="G702" s="17">
        <v>105</v>
      </c>
      <c r="H702" s="17">
        <v>4095</v>
      </c>
      <c r="I702" s="18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customFormat="1" x14ac:dyDescent="0.25">
      <c r="A703" s="5">
        <v>694</v>
      </c>
      <c r="B703" s="6"/>
      <c r="C703" s="6" t="s">
        <v>400</v>
      </c>
      <c r="D703" s="7"/>
      <c r="E703" s="5">
        <v>39</v>
      </c>
      <c r="F703" s="7" t="s">
        <v>85</v>
      </c>
      <c r="G703" s="17">
        <v>100</v>
      </c>
      <c r="H703" s="17">
        <v>3900</v>
      </c>
      <c r="I703" s="18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customFormat="1" x14ac:dyDescent="0.25">
      <c r="A704" s="5">
        <v>695</v>
      </c>
      <c r="B704" s="6"/>
      <c r="C704" s="6" t="s">
        <v>401</v>
      </c>
      <c r="D704" s="7"/>
      <c r="E704" s="5">
        <v>39</v>
      </c>
      <c r="F704" s="7" t="s">
        <v>85</v>
      </c>
      <c r="G704" s="17">
        <v>50</v>
      </c>
      <c r="H704" s="17">
        <v>1950</v>
      </c>
      <c r="I704" s="18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customFormat="1" x14ac:dyDescent="0.25">
      <c r="A705" s="5">
        <v>696</v>
      </c>
      <c r="B705" s="6"/>
      <c r="C705" s="6" t="s">
        <v>402</v>
      </c>
      <c r="D705" s="7"/>
      <c r="E705" s="5">
        <v>39</v>
      </c>
      <c r="F705" s="7" t="s">
        <v>85</v>
      </c>
      <c r="G705" s="17">
        <v>50</v>
      </c>
      <c r="H705" s="17">
        <v>1950</v>
      </c>
      <c r="I705" s="18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customFormat="1" x14ac:dyDescent="0.25">
      <c r="A706" s="5">
        <v>697</v>
      </c>
      <c r="B706" s="6"/>
      <c r="C706" s="6" t="s">
        <v>403</v>
      </c>
      <c r="D706" s="7"/>
      <c r="E706" s="5">
        <v>39</v>
      </c>
      <c r="F706" s="7" t="s">
        <v>85</v>
      </c>
      <c r="G706" s="17">
        <v>168</v>
      </c>
      <c r="H706" s="17">
        <v>6552</v>
      </c>
      <c r="I706" s="18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customFormat="1" ht="25.5" x14ac:dyDescent="0.25">
      <c r="A707" s="8">
        <v>698</v>
      </c>
      <c r="B707" s="13" t="s">
        <v>390</v>
      </c>
      <c r="C707" s="13" t="s">
        <v>345</v>
      </c>
      <c r="D707" s="14" t="s">
        <v>35</v>
      </c>
      <c r="E707" s="14"/>
      <c r="F707" s="14"/>
      <c r="G707" s="13"/>
      <c r="H707" s="15">
        <v>3080</v>
      </c>
      <c r="I707" s="13" t="s">
        <v>68</v>
      </c>
      <c r="J707" s="16"/>
      <c r="K707" s="16"/>
      <c r="L707" s="16">
        <v>1</v>
      </c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customFormat="1" x14ac:dyDescent="0.25">
      <c r="A708" s="5">
        <v>699</v>
      </c>
      <c r="B708" s="6"/>
      <c r="C708" s="6" t="s">
        <v>392</v>
      </c>
      <c r="D708" s="7"/>
      <c r="E708" s="5">
        <v>2</v>
      </c>
      <c r="F708" s="7" t="s">
        <v>85</v>
      </c>
      <c r="G708" s="17">
        <v>380</v>
      </c>
      <c r="H708" s="17">
        <v>760</v>
      </c>
      <c r="I708" s="18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customFormat="1" x14ac:dyDescent="0.25">
      <c r="A709" s="5">
        <v>700</v>
      </c>
      <c r="B709" s="6"/>
      <c r="C709" s="6" t="s">
        <v>393</v>
      </c>
      <c r="D709" s="7"/>
      <c r="E709" s="5">
        <v>2</v>
      </c>
      <c r="F709" s="7" t="s">
        <v>85</v>
      </c>
      <c r="G709" s="17">
        <v>75</v>
      </c>
      <c r="H709" s="17">
        <v>150</v>
      </c>
      <c r="I709" s="18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customFormat="1" x14ac:dyDescent="0.25">
      <c r="A710" s="5">
        <v>701</v>
      </c>
      <c r="B710" s="6"/>
      <c r="C710" s="6" t="s">
        <v>394</v>
      </c>
      <c r="D710" s="7"/>
      <c r="E710" s="5">
        <v>2</v>
      </c>
      <c r="F710" s="7" t="s">
        <v>85</v>
      </c>
      <c r="G710" s="17">
        <v>155</v>
      </c>
      <c r="H710" s="17">
        <v>310</v>
      </c>
      <c r="I710" s="18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customFormat="1" x14ac:dyDescent="0.25">
      <c r="A711" s="5">
        <v>702</v>
      </c>
      <c r="B711" s="6"/>
      <c r="C711" s="6" t="s">
        <v>395</v>
      </c>
      <c r="D711" s="7"/>
      <c r="E711" s="5">
        <v>2</v>
      </c>
      <c r="F711" s="7" t="s">
        <v>85</v>
      </c>
      <c r="G711" s="17">
        <v>53</v>
      </c>
      <c r="H711" s="17">
        <v>106</v>
      </c>
      <c r="I711" s="18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customFormat="1" x14ac:dyDescent="0.25">
      <c r="A712" s="5">
        <v>703</v>
      </c>
      <c r="B712" s="6"/>
      <c r="C712" s="6" t="s">
        <v>396</v>
      </c>
      <c r="D712" s="7"/>
      <c r="E712" s="5">
        <v>2</v>
      </c>
      <c r="F712" s="7" t="s">
        <v>85</v>
      </c>
      <c r="G712" s="17">
        <v>189</v>
      </c>
      <c r="H712" s="17">
        <v>378</v>
      </c>
      <c r="I712" s="18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customFormat="1" x14ac:dyDescent="0.25">
      <c r="A713" s="5">
        <v>704</v>
      </c>
      <c r="B713" s="6"/>
      <c r="C713" s="6" t="s">
        <v>397</v>
      </c>
      <c r="D713" s="7"/>
      <c r="E713" s="5">
        <v>2</v>
      </c>
      <c r="F713" s="7" t="s">
        <v>85</v>
      </c>
      <c r="G713" s="17">
        <v>165</v>
      </c>
      <c r="H713" s="17">
        <v>330</v>
      </c>
      <c r="I713" s="18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customFormat="1" x14ac:dyDescent="0.25">
      <c r="A714" s="5">
        <v>705</v>
      </c>
      <c r="B714" s="6"/>
      <c r="C714" s="6" t="s">
        <v>398</v>
      </c>
      <c r="D714" s="7"/>
      <c r="E714" s="5">
        <v>2</v>
      </c>
      <c r="F714" s="7" t="s">
        <v>85</v>
      </c>
      <c r="G714" s="17">
        <v>50</v>
      </c>
      <c r="H714" s="17">
        <v>100</v>
      </c>
      <c r="I714" s="18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customFormat="1" x14ac:dyDescent="0.25">
      <c r="A715" s="5">
        <v>706</v>
      </c>
      <c r="B715" s="6"/>
      <c r="C715" s="6" t="s">
        <v>399</v>
      </c>
      <c r="D715" s="7"/>
      <c r="E715" s="5">
        <v>2</v>
      </c>
      <c r="F715" s="7" t="s">
        <v>85</v>
      </c>
      <c r="G715" s="17">
        <v>105</v>
      </c>
      <c r="H715" s="17">
        <v>210</v>
      </c>
      <c r="I715" s="18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customFormat="1" x14ac:dyDescent="0.25">
      <c r="A716" s="5">
        <v>707</v>
      </c>
      <c r="B716" s="6"/>
      <c r="C716" s="6" t="s">
        <v>400</v>
      </c>
      <c r="D716" s="7"/>
      <c r="E716" s="5">
        <v>2</v>
      </c>
      <c r="F716" s="7" t="s">
        <v>85</v>
      </c>
      <c r="G716" s="17">
        <v>100</v>
      </c>
      <c r="H716" s="17">
        <v>200</v>
      </c>
      <c r="I716" s="18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customFormat="1" x14ac:dyDescent="0.25">
      <c r="A717" s="5">
        <v>708</v>
      </c>
      <c r="B717" s="6"/>
      <c r="C717" s="6" t="s">
        <v>401</v>
      </c>
      <c r="D717" s="7"/>
      <c r="E717" s="5">
        <v>2</v>
      </c>
      <c r="F717" s="7" t="s">
        <v>85</v>
      </c>
      <c r="G717" s="17">
        <v>50</v>
      </c>
      <c r="H717" s="17">
        <v>100</v>
      </c>
      <c r="I717" s="18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customFormat="1" x14ac:dyDescent="0.25">
      <c r="A718" s="5">
        <v>709</v>
      </c>
      <c r="B718" s="6"/>
      <c r="C718" s="6" t="s">
        <v>402</v>
      </c>
      <c r="D718" s="7"/>
      <c r="E718" s="5">
        <v>2</v>
      </c>
      <c r="F718" s="7" t="s">
        <v>85</v>
      </c>
      <c r="G718" s="17">
        <v>50</v>
      </c>
      <c r="H718" s="17">
        <v>100</v>
      </c>
      <c r="I718" s="18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customFormat="1" x14ac:dyDescent="0.25">
      <c r="A719" s="5">
        <v>710</v>
      </c>
      <c r="B719" s="6"/>
      <c r="C719" s="6" t="s">
        <v>403</v>
      </c>
      <c r="D719" s="7"/>
      <c r="E719" s="5">
        <v>2</v>
      </c>
      <c r="F719" s="7" t="s">
        <v>85</v>
      </c>
      <c r="G719" s="17">
        <v>168</v>
      </c>
      <c r="H719" s="17">
        <v>336</v>
      </c>
      <c r="I719" s="18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customFormat="1" ht="25.5" x14ac:dyDescent="0.25">
      <c r="A720" s="8">
        <v>711</v>
      </c>
      <c r="B720" s="13" t="s">
        <v>390</v>
      </c>
      <c r="C720" s="13" t="s">
        <v>343</v>
      </c>
      <c r="D720" s="14" t="s">
        <v>35</v>
      </c>
      <c r="E720" s="14"/>
      <c r="F720" s="14"/>
      <c r="G720" s="13"/>
      <c r="H720" s="15">
        <v>36960</v>
      </c>
      <c r="I720" s="13" t="s">
        <v>68</v>
      </c>
      <c r="J720" s="20"/>
      <c r="K720" s="20">
        <v>1</v>
      </c>
      <c r="L720" s="20"/>
      <c r="M720" s="20"/>
      <c r="N720" s="20">
        <v>1</v>
      </c>
      <c r="O720" s="20"/>
      <c r="P720" s="20"/>
      <c r="Q720" s="20"/>
      <c r="R720" s="20"/>
      <c r="S720" s="20">
        <v>1</v>
      </c>
      <c r="T720" s="20"/>
      <c r="U720" s="20"/>
    </row>
    <row r="721" spans="1:21" customFormat="1" x14ac:dyDescent="0.25">
      <c r="A721" s="5">
        <v>712</v>
      </c>
      <c r="B721" s="6"/>
      <c r="C721" s="6" t="s">
        <v>392</v>
      </c>
      <c r="D721" s="7"/>
      <c r="E721" s="5">
        <v>24</v>
      </c>
      <c r="F721" s="7" t="s">
        <v>85</v>
      </c>
      <c r="G721" s="17">
        <v>380</v>
      </c>
      <c r="H721" s="17">
        <v>9120</v>
      </c>
      <c r="I721" s="18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customFormat="1" x14ac:dyDescent="0.25">
      <c r="A722" s="5">
        <v>713</v>
      </c>
      <c r="B722" s="6"/>
      <c r="C722" s="6" t="s">
        <v>393</v>
      </c>
      <c r="D722" s="7"/>
      <c r="E722" s="5">
        <v>24</v>
      </c>
      <c r="F722" s="7" t="s">
        <v>85</v>
      </c>
      <c r="G722" s="17">
        <v>75</v>
      </c>
      <c r="H722" s="17">
        <v>1800</v>
      </c>
      <c r="I722" s="18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customFormat="1" x14ac:dyDescent="0.25">
      <c r="A723" s="5">
        <v>714</v>
      </c>
      <c r="B723" s="6"/>
      <c r="C723" s="6" t="s">
        <v>394</v>
      </c>
      <c r="D723" s="7"/>
      <c r="E723" s="5">
        <v>24</v>
      </c>
      <c r="F723" s="7" t="s">
        <v>85</v>
      </c>
      <c r="G723" s="17">
        <v>155</v>
      </c>
      <c r="H723" s="17">
        <v>3720</v>
      </c>
      <c r="I723" s="18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customFormat="1" x14ac:dyDescent="0.25">
      <c r="A724" s="5">
        <v>715</v>
      </c>
      <c r="B724" s="6"/>
      <c r="C724" s="6" t="s">
        <v>395</v>
      </c>
      <c r="D724" s="7"/>
      <c r="E724" s="5">
        <v>24</v>
      </c>
      <c r="F724" s="7" t="s">
        <v>85</v>
      </c>
      <c r="G724" s="17">
        <v>53</v>
      </c>
      <c r="H724" s="17">
        <v>1272</v>
      </c>
      <c r="I724" s="18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customFormat="1" x14ac:dyDescent="0.25">
      <c r="A725" s="5">
        <v>716</v>
      </c>
      <c r="B725" s="6"/>
      <c r="C725" s="6" t="s">
        <v>396</v>
      </c>
      <c r="D725" s="7"/>
      <c r="E725" s="5">
        <v>24</v>
      </c>
      <c r="F725" s="7" t="s">
        <v>85</v>
      </c>
      <c r="G725" s="17">
        <v>189</v>
      </c>
      <c r="H725" s="17">
        <v>4536</v>
      </c>
      <c r="I725" s="18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customFormat="1" x14ac:dyDescent="0.25">
      <c r="A726" s="5">
        <v>717</v>
      </c>
      <c r="B726" s="6"/>
      <c r="C726" s="6" t="s">
        <v>397</v>
      </c>
      <c r="D726" s="7"/>
      <c r="E726" s="5">
        <v>24</v>
      </c>
      <c r="F726" s="7" t="s">
        <v>85</v>
      </c>
      <c r="G726" s="17">
        <v>165</v>
      </c>
      <c r="H726" s="17">
        <v>3960</v>
      </c>
      <c r="I726" s="18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customFormat="1" x14ac:dyDescent="0.25">
      <c r="A727" s="5">
        <v>718</v>
      </c>
      <c r="B727" s="6"/>
      <c r="C727" s="6" t="s">
        <v>398</v>
      </c>
      <c r="D727" s="7"/>
      <c r="E727" s="5">
        <v>24</v>
      </c>
      <c r="F727" s="7" t="s">
        <v>85</v>
      </c>
      <c r="G727" s="17">
        <v>50</v>
      </c>
      <c r="H727" s="17">
        <v>1200</v>
      </c>
      <c r="I727" s="18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customFormat="1" x14ac:dyDescent="0.25">
      <c r="A728" s="5">
        <v>719</v>
      </c>
      <c r="B728" s="6"/>
      <c r="C728" s="6" t="s">
        <v>399</v>
      </c>
      <c r="D728" s="7"/>
      <c r="E728" s="5">
        <v>24</v>
      </c>
      <c r="F728" s="7" t="s">
        <v>85</v>
      </c>
      <c r="G728" s="17">
        <v>105</v>
      </c>
      <c r="H728" s="17">
        <v>2520</v>
      </c>
      <c r="I728" s="18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customFormat="1" x14ac:dyDescent="0.25">
      <c r="A729" s="5">
        <v>720</v>
      </c>
      <c r="B729" s="6"/>
      <c r="C729" s="6" t="s">
        <v>400</v>
      </c>
      <c r="D729" s="7"/>
      <c r="E729" s="5">
        <v>24</v>
      </c>
      <c r="F729" s="7" t="s">
        <v>85</v>
      </c>
      <c r="G729" s="17">
        <v>100</v>
      </c>
      <c r="H729" s="17">
        <v>2400</v>
      </c>
      <c r="I729" s="18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customFormat="1" x14ac:dyDescent="0.25">
      <c r="A730" s="5">
        <v>721</v>
      </c>
      <c r="B730" s="6"/>
      <c r="C730" s="6" t="s">
        <v>401</v>
      </c>
      <c r="D730" s="7"/>
      <c r="E730" s="5">
        <v>24</v>
      </c>
      <c r="F730" s="7" t="s">
        <v>85</v>
      </c>
      <c r="G730" s="17">
        <v>50</v>
      </c>
      <c r="H730" s="17">
        <v>1200</v>
      </c>
      <c r="I730" s="18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customFormat="1" x14ac:dyDescent="0.25">
      <c r="A731" s="5">
        <v>722</v>
      </c>
      <c r="B731" s="6"/>
      <c r="C731" s="6" t="s">
        <v>402</v>
      </c>
      <c r="D731" s="7"/>
      <c r="E731" s="5">
        <v>24</v>
      </c>
      <c r="F731" s="7" t="s">
        <v>85</v>
      </c>
      <c r="G731" s="17">
        <v>50</v>
      </c>
      <c r="H731" s="17">
        <v>1200</v>
      </c>
      <c r="I731" s="18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customFormat="1" x14ac:dyDescent="0.25">
      <c r="A732" s="5">
        <v>723</v>
      </c>
      <c r="B732" s="6"/>
      <c r="C732" s="6" t="s">
        <v>403</v>
      </c>
      <c r="D732" s="7"/>
      <c r="E732" s="5">
        <v>24</v>
      </c>
      <c r="F732" s="7" t="s">
        <v>85</v>
      </c>
      <c r="G732" s="17">
        <v>168</v>
      </c>
      <c r="H732" s="17">
        <v>4032</v>
      </c>
      <c r="I732" s="18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customFormat="1" ht="25.5" x14ac:dyDescent="0.25">
      <c r="A733" s="8">
        <v>724</v>
      </c>
      <c r="B733" s="9" t="s">
        <v>405</v>
      </c>
      <c r="C733" s="9" t="s">
        <v>406</v>
      </c>
      <c r="D733" s="10" t="s">
        <v>32</v>
      </c>
      <c r="E733" s="10"/>
      <c r="F733" s="10"/>
      <c r="G733" s="9"/>
      <c r="H733" s="11">
        <v>160000</v>
      </c>
      <c r="I733" s="9" t="s">
        <v>68</v>
      </c>
      <c r="J733" s="10"/>
      <c r="K733" s="12">
        <v>2</v>
      </c>
      <c r="L733" s="10"/>
      <c r="M733" s="10"/>
      <c r="N733" s="12">
        <v>1</v>
      </c>
      <c r="O733" s="10"/>
      <c r="P733" s="12">
        <v>1</v>
      </c>
      <c r="Q733" s="10"/>
      <c r="R733" s="10"/>
      <c r="S733" s="10"/>
      <c r="T733" s="10"/>
      <c r="U733" s="10"/>
    </row>
    <row r="734" spans="1:21" customFormat="1" x14ac:dyDescent="0.25">
      <c r="A734" s="8">
        <v>725</v>
      </c>
      <c r="B734" s="13" t="s">
        <v>405</v>
      </c>
      <c r="C734" s="13" t="s">
        <v>407</v>
      </c>
      <c r="D734" s="14" t="s">
        <v>35</v>
      </c>
      <c r="E734" s="14"/>
      <c r="F734" s="14"/>
      <c r="G734" s="13"/>
      <c r="H734" s="15">
        <v>160000</v>
      </c>
      <c r="I734" s="13" t="s">
        <v>68</v>
      </c>
      <c r="J734" s="16"/>
      <c r="K734" s="16">
        <v>2</v>
      </c>
      <c r="L734" s="16"/>
      <c r="M734" s="16"/>
      <c r="N734" s="16">
        <v>1</v>
      </c>
      <c r="O734" s="16"/>
      <c r="P734" s="16">
        <v>1</v>
      </c>
      <c r="Q734" s="16"/>
      <c r="R734" s="16"/>
      <c r="S734" s="16"/>
      <c r="T734" s="16"/>
      <c r="U734" s="16"/>
    </row>
    <row r="735" spans="1:21" customFormat="1" x14ac:dyDescent="0.25">
      <c r="A735" s="5">
        <v>726</v>
      </c>
      <c r="B735" s="6"/>
      <c r="C735" s="6" t="s">
        <v>408</v>
      </c>
      <c r="D735" s="7"/>
      <c r="E735" s="5">
        <v>320</v>
      </c>
      <c r="F735" s="7" t="s">
        <v>93</v>
      </c>
      <c r="G735" s="17">
        <v>500</v>
      </c>
      <c r="H735" s="17">
        <v>160000</v>
      </c>
      <c r="I735" s="18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customFormat="1" x14ac:dyDescent="0.25">
      <c r="A736" s="8">
        <v>727</v>
      </c>
      <c r="B736" s="9" t="s">
        <v>409</v>
      </c>
      <c r="C736" s="9" t="s">
        <v>410</v>
      </c>
      <c r="D736" s="10" t="s">
        <v>32</v>
      </c>
      <c r="E736" s="10"/>
      <c r="F736" s="10"/>
      <c r="G736" s="9"/>
      <c r="H736" s="11">
        <v>282000</v>
      </c>
      <c r="I736" s="9" t="s">
        <v>68</v>
      </c>
      <c r="J736" s="10"/>
      <c r="K736" s="12">
        <v>1</v>
      </c>
      <c r="L736" s="10"/>
      <c r="M736" s="12">
        <v>2</v>
      </c>
      <c r="N736" s="10"/>
      <c r="O736" s="12">
        <v>1</v>
      </c>
      <c r="P736" s="10"/>
      <c r="Q736" s="12">
        <v>2</v>
      </c>
      <c r="R736" s="12">
        <v>2</v>
      </c>
      <c r="S736" s="12">
        <v>1</v>
      </c>
      <c r="T736" s="10"/>
      <c r="U736" s="10"/>
    </row>
    <row r="737" spans="1:21" customFormat="1" ht="25.5" x14ac:dyDescent="0.25">
      <c r="A737" s="8">
        <v>728</v>
      </c>
      <c r="B737" s="13" t="s">
        <v>409</v>
      </c>
      <c r="C737" s="13" t="s">
        <v>51</v>
      </c>
      <c r="D737" s="14" t="s">
        <v>35</v>
      </c>
      <c r="E737" s="14"/>
      <c r="F737" s="14"/>
      <c r="G737" s="13"/>
      <c r="H737" s="15">
        <v>97000</v>
      </c>
      <c r="I737" s="13" t="s">
        <v>68</v>
      </c>
      <c r="J737" s="16"/>
      <c r="K737" s="16"/>
      <c r="L737" s="16"/>
      <c r="M737" s="16"/>
      <c r="N737" s="16"/>
      <c r="O737" s="16"/>
      <c r="P737" s="16"/>
      <c r="Q737" s="16">
        <v>1</v>
      </c>
      <c r="R737" s="16"/>
      <c r="S737" s="16"/>
      <c r="T737" s="16"/>
      <c r="U737" s="16"/>
    </row>
    <row r="738" spans="1:21" customFormat="1" x14ac:dyDescent="0.25">
      <c r="A738" s="5">
        <v>729</v>
      </c>
      <c r="B738" s="6"/>
      <c r="C738" s="6" t="s">
        <v>162</v>
      </c>
      <c r="D738" s="7"/>
      <c r="E738" s="5">
        <v>2</v>
      </c>
      <c r="F738" s="7" t="s">
        <v>83</v>
      </c>
      <c r="G738" s="17">
        <v>41000</v>
      </c>
      <c r="H738" s="17">
        <v>82000</v>
      </c>
      <c r="I738" s="18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customFormat="1" x14ac:dyDescent="0.25">
      <c r="A739" s="5">
        <v>730</v>
      </c>
      <c r="B739" s="6"/>
      <c r="C739" s="6" t="s">
        <v>82</v>
      </c>
      <c r="D739" s="7"/>
      <c r="E739" s="5">
        <v>1</v>
      </c>
      <c r="F739" s="7" t="s">
        <v>83</v>
      </c>
      <c r="G739" s="17">
        <v>15000</v>
      </c>
      <c r="H739" s="17">
        <v>15000</v>
      </c>
      <c r="I739" s="18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customFormat="1" ht="25.5" x14ac:dyDescent="0.25">
      <c r="A740" s="8">
        <v>731</v>
      </c>
      <c r="B740" s="13" t="s">
        <v>409</v>
      </c>
      <c r="C740" s="13" t="s">
        <v>411</v>
      </c>
      <c r="D740" s="14" t="s">
        <v>35</v>
      </c>
      <c r="E740" s="14"/>
      <c r="F740" s="14"/>
      <c r="G740" s="13"/>
      <c r="H740" s="15">
        <v>30000</v>
      </c>
      <c r="I740" s="13" t="s">
        <v>68</v>
      </c>
      <c r="J740" s="16"/>
      <c r="K740" s="23"/>
      <c r="L740" s="23"/>
      <c r="M740" s="23">
        <v>1</v>
      </c>
      <c r="N740" s="23"/>
      <c r="O740" s="23"/>
      <c r="P740" s="23"/>
      <c r="Q740" s="23"/>
      <c r="R740" s="23">
        <v>1</v>
      </c>
      <c r="S740" s="23"/>
      <c r="T740" s="23"/>
      <c r="U740" s="23"/>
    </row>
    <row r="741" spans="1:21" customFormat="1" x14ac:dyDescent="0.25">
      <c r="A741" s="5">
        <v>732</v>
      </c>
      <c r="B741" s="6"/>
      <c r="C741" s="6" t="s">
        <v>412</v>
      </c>
      <c r="D741" s="7"/>
      <c r="E741" s="5">
        <v>2</v>
      </c>
      <c r="F741" s="7" t="s">
        <v>83</v>
      </c>
      <c r="G741" s="17">
        <v>15000</v>
      </c>
      <c r="H741" s="17">
        <v>30000</v>
      </c>
      <c r="I741" s="18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customFormat="1" x14ac:dyDescent="0.25">
      <c r="A742" s="8">
        <v>733</v>
      </c>
      <c r="B742" s="13" t="s">
        <v>409</v>
      </c>
      <c r="C742" s="13" t="s">
        <v>317</v>
      </c>
      <c r="D742" s="14" t="s">
        <v>35</v>
      </c>
      <c r="E742" s="14"/>
      <c r="F742" s="14"/>
      <c r="G742" s="13"/>
      <c r="H742" s="15">
        <v>95000</v>
      </c>
      <c r="I742" s="13" t="s">
        <v>68</v>
      </c>
      <c r="J742" s="16"/>
      <c r="K742" s="23"/>
      <c r="L742" s="23"/>
      <c r="M742" s="23">
        <v>1</v>
      </c>
      <c r="N742" s="23"/>
      <c r="O742" s="23"/>
      <c r="P742" s="23"/>
      <c r="Q742" s="23"/>
      <c r="R742" s="23"/>
      <c r="S742" s="23">
        <v>1</v>
      </c>
      <c r="T742" s="23"/>
      <c r="U742" s="23"/>
    </row>
    <row r="743" spans="1:21" customFormat="1" x14ac:dyDescent="0.25">
      <c r="A743" s="5">
        <v>734</v>
      </c>
      <c r="B743" s="6"/>
      <c r="C743" s="6" t="s">
        <v>413</v>
      </c>
      <c r="D743" s="7"/>
      <c r="E743" s="5">
        <v>2</v>
      </c>
      <c r="F743" s="7" t="s">
        <v>93</v>
      </c>
      <c r="G743" s="17">
        <v>2500</v>
      </c>
      <c r="H743" s="17">
        <v>5000</v>
      </c>
      <c r="I743" s="18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customFormat="1" x14ac:dyDescent="0.25">
      <c r="A744" s="5">
        <v>735</v>
      </c>
      <c r="B744" s="6"/>
      <c r="C744" s="6" t="s">
        <v>412</v>
      </c>
      <c r="D744" s="7"/>
      <c r="E744" s="5">
        <v>6</v>
      </c>
      <c r="F744" s="7" t="s">
        <v>83</v>
      </c>
      <c r="G744" s="17">
        <v>15000</v>
      </c>
      <c r="H744" s="17">
        <v>90000</v>
      </c>
      <c r="I744" s="18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customFormat="1" x14ac:dyDescent="0.25">
      <c r="A745" s="8">
        <v>736</v>
      </c>
      <c r="B745" s="13" t="s">
        <v>409</v>
      </c>
      <c r="C745" s="13" t="s">
        <v>414</v>
      </c>
      <c r="D745" s="14" t="s">
        <v>35</v>
      </c>
      <c r="E745" s="14"/>
      <c r="F745" s="14"/>
      <c r="G745" s="13"/>
      <c r="H745" s="15">
        <v>30000</v>
      </c>
      <c r="I745" s="13" t="s">
        <v>68</v>
      </c>
      <c r="J745" s="24"/>
      <c r="K745" s="25"/>
      <c r="L745" s="25"/>
      <c r="M745" s="25"/>
      <c r="N745" s="25"/>
      <c r="O745" s="16">
        <v>1</v>
      </c>
      <c r="P745" s="16"/>
      <c r="Q745" s="16"/>
      <c r="R745" s="16">
        <v>1</v>
      </c>
      <c r="S745" s="25"/>
      <c r="T745" s="25"/>
      <c r="U745" s="25"/>
    </row>
    <row r="746" spans="1:21" customFormat="1" x14ac:dyDescent="0.25">
      <c r="A746" s="5">
        <v>737</v>
      </c>
      <c r="B746" s="6"/>
      <c r="C746" s="6" t="s">
        <v>412</v>
      </c>
      <c r="D746" s="7"/>
      <c r="E746" s="5">
        <v>2</v>
      </c>
      <c r="F746" s="7" t="s">
        <v>83</v>
      </c>
      <c r="G746" s="17">
        <v>15000</v>
      </c>
      <c r="H746" s="17">
        <v>30000</v>
      </c>
      <c r="I746" s="18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customFormat="1" ht="25.5" x14ac:dyDescent="0.25">
      <c r="A747" s="8">
        <v>738</v>
      </c>
      <c r="B747" s="13" t="s">
        <v>409</v>
      </c>
      <c r="C747" s="13" t="s">
        <v>415</v>
      </c>
      <c r="D747" s="14" t="s">
        <v>35</v>
      </c>
      <c r="E747" s="14"/>
      <c r="F747" s="14"/>
      <c r="G747" s="13"/>
      <c r="H747" s="15">
        <v>30000</v>
      </c>
      <c r="I747" s="13" t="s">
        <v>68</v>
      </c>
      <c r="J747" s="16"/>
      <c r="K747" s="16">
        <v>1</v>
      </c>
      <c r="L747" s="16"/>
      <c r="M747" s="16"/>
      <c r="N747" s="16"/>
      <c r="O747" s="16"/>
      <c r="P747" s="16"/>
      <c r="Q747" s="16">
        <v>1</v>
      </c>
      <c r="R747" s="16"/>
      <c r="S747" s="16"/>
      <c r="T747" s="16"/>
      <c r="U747" s="16"/>
    </row>
    <row r="748" spans="1:21" customFormat="1" x14ac:dyDescent="0.25">
      <c r="A748" s="5">
        <v>739</v>
      </c>
      <c r="B748" s="6"/>
      <c r="C748" s="6" t="s">
        <v>412</v>
      </c>
      <c r="D748" s="7"/>
      <c r="E748" s="5">
        <v>2</v>
      </c>
      <c r="F748" s="7" t="s">
        <v>83</v>
      </c>
      <c r="G748" s="17">
        <v>15000</v>
      </c>
      <c r="H748" s="17">
        <v>30000</v>
      </c>
      <c r="I748" s="18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customFormat="1" x14ac:dyDescent="0.25">
      <c r="A749" s="8">
        <v>740</v>
      </c>
      <c r="B749" s="9" t="s">
        <v>416</v>
      </c>
      <c r="C749" s="9" t="s">
        <v>417</v>
      </c>
      <c r="D749" s="10" t="s">
        <v>32</v>
      </c>
      <c r="E749" s="10"/>
      <c r="F749" s="10"/>
      <c r="G749" s="9"/>
      <c r="H749" s="11">
        <v>2152600</v>
      </c>
      <c r="I749" s="9" t="s">
        <v>68</v>
      </c>
      <c r="J749" s="10"/>
      <c r="K749" s="12">
        <v>5</v>
      </c>
      <c r="L749" s="12"/>
      <c r="M749" s="10"/>
      <c r="N749" s="12">
        <v>5</v>
      </c>
      <c r="O749" s="12">
        <v>1</v>
      </c>
      <c r="P749" s="12">
        <v>1</v>
      </c>
      <c r="Q749" s="12">
        <v>5</v>
      </c>
      <c r="R749" s="12">
        <v>1</v>
      </c>
      <c r="S749" s="12">
        <v>5</v>
      </c>
      <c r="T749" s="10">
        <v>1</v>
      </c>
      <c r="U749" s="10"/>
    </row>
    <row r="750" spans="1:21" customFormat="1" ht="25.5" x14ac:dyDescent="0.25">
      <c r="A750" s="8">
        <v>741</v>
      </c>
      <c r="B750" s="13" t="s">
        <v>416</v>
      </c>
      <c r="C750" s="13" t="s">
        <v>58</v>
      </c>
      <c r="D750" s="14" t="s">
        <v>35</v>
      </c>
      <c r="E750" s="14"/>
      <c r="F750" s="14"/>
      <c r="G750" s="13"/>
      <c r="H750" s="15">
        <v>10000</v>
      </c>
      <c r="I750" s="13" t="s">
        <v>68</v>
      </c>
      <c r="J750" s="16"/>
      <c r="K750" s="16"/>
      <c r="L750" s="16"/>
      <c r="M750" s="16"/>
      <c r="N750" s="16"/>
      <c r="O750" s="16"/>
      <c r="P750" s="16"/>
      <c r="Q750" s="16"/>
      <c r="R750" s="16"/>
      <c r="S750" s="16">
        <v>1</v>
      </c>
      <c r="T750" s="16"/>
      <c r="U750" s="16"/>
    </row>
    <row r="751" spans="1:21" customFormat="1" x14ac:dyDescent="0.25">
      <c r="A751" s="5">
        <v>742</v>
      </c>
      <c r="B751" s="6"/>
      <c r="C751" s="6" t="s">
        <v>418</v>
      </c>
      <c r="D751" s="7"/>
      <c r="E751" s="5">
        <v>10</v>
      </c>
      <c r="F751" s="7" t="s">
        <v>93</v>
      </c>
      <c r="G751" s="17">
        <v>1000</v>
      </c>
      <c r="H751" s="17">
        <v>10000</v>
      </c>
      <c r="I751" s="18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customFormat="1" ht="25.5" x14ac:dyDescent="0.25">
      <c r="A752" s="8">
        <v>743</v>
      </c>
      <c r="B752" s="13" t="s">
        <v>416</v>
      </c>
      <c r="C752" s="13" t="s">
        <v>59</v>
      </c>
      <c r="D752" s="14" t="s">
        <v>35</v>
      </c>
      <c r="E752" s="14"/>
      <c r="F752" s="14"/>
      <c r="G752" s="13"/>
      <c r="H752" s="15">
        <v>10000</v>
      </c>
      <c r="I752" s="13" t="s">
        <v>68</v>
      </c>
      <c r="J752" s="16"/>
      <c r="K752" s="16"/>
      <c r="L752" s="23"/>
      <c r="M752" s="16"/>
      <c r="N752" s="16"/>
      <c r="O752" s="16">
        <v>1</v>
      </c>
      <c r="P752" s="16"/>
      <c r="Q752" s="16"/>
      <c r="R752" s="16"/>
      <c r="S752" s="16"/>
      <c r="T752" s="16"/>
      <c r="U752" s="16"/>
    </row>
    <row r="753" spans="1:22" x14ac:dyDescent="0.25">
      <c r="A753" s="5">
        <v>744</v>
      </c>
      <c r="B753" s="6"/>
      <c r="C753" s="6" t="s">
        <v>418</v>
      </c>
      <c r="D753" s="7"/>
      <c r="E753" s="5">
        <v>10</v>
      </c>
      <c r="F753" s="7" t="s">
        <v>93</v>
      </c>
      <c r="G753" s="17">
        <v>1000</v>
      </c>
      <c r="H753" s="17">
        <v>10000</v>
      </c>
      <c r="I753" s="18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/>
    </row>
    <row r="754" spans="1:22" ht="25.5" x14ac:dyDescent="0.25">
      <c r="A754" s="8">
        <v>745</v>
      </c>
      <c r="B754" s="13" t="s">
        <v>416</v>
      </c>
      <c r="C754" s="13" t="s">
        <v>313</v>
      </c>
      <c r="D754" s="14" t="s">
        <v>35</v>
      </c>
      <c r="E754" s="14"/>
      <c r="F754" s="14"/>
      <c r="G754" s="13"/>
      <c r="H754" s="15">
        <v>54000</v>
      </c>
      <c r="I754" s="13" t="s">
        <v>68</v>
      </c>
      <c r="J754" s="16"/>
      <c r="K754" s="23">
        <v>1</v>
      </c>
      <c r="L754" s="23"/>
      <c r="M754" s="23"/>
      <c r="N754" s="23">
        <v>1</v>
      </c>
      <c r="O754" s="23"/>
      <c r="P754" s="23"/>
      <c r="Q754" s="23">
        <v>1</v>
      </c>
      <c r="R754" s="23"/>
      <c r="S754" s="23">
        <v>1</v>
      </c>
      <c r="T754" s="23"/>
      <c r="U754" s="23"/>
      <c r="V754"/>
    </row>
    <row r="755" spans="1:22" x14ac:dyDescent="0.25">
      <c r="A755" s="5">
        <v>746</v>
      </c>
      <c r="B755" s="6"/>
      <c r="C755" s="6" t="s">
        <v>419</v>
      </c>
      <c r="D755" s="7"/>
      <c r="E755" s="5">
        <v>20</v>
      </c>
      <c r="F755" s="7" t="s">
        <v>183</v>
      </c>
      <c r="G755" s="17">
        <v>2700</v>
      </c>
      <c r="H755" s="17">
        <v>54000</v>
      </c>
      <c r="I755" s="18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/>
    </row>
    <row r="756" spans="1:22" x14ac:dyDescent="0.25">
      <c r="A756" s="8">
        <v>747</v>
      </c>
      <c r="B756" s="13" t="s">
        <v>416</v>
      </c>
      <c r="C756" s="13" t="s">
        <v>347</v>
      </c>
      <c r="D756" s="14" t="s">
        <v>35</v>
      </c>
      <c r="E756" s="14"/>
      <c r="F756" s="14"/>
      <c r="G756" s="13"/>
      <c r="H756" s="15">
        <v>753600</v>
      </c>
      <c r="I756" s="13" t="s">
        <v>68</v>
      </c>
      <c r="J756" s="16"/>
      <c r="K756" s="23">
        <v>1</v>
      </c>
      <c r="L756" s="23"/>
      <c r="M756" s="23"/>
      <c r="N756" s="23">
        <v>1</v>
      </c>
      <c r="O756" s="23"/>
      <c r="P756" s="23"/>
      <c r="Q756" s="23">
        <v>1</v>
      </c>
      <c r="R756" s="23"/>
      <c r="S756" s="23">
        <v>1</v>
      </c>
      <c r="T756" s="23"/>
      <c r="U756" s="23"/>
      <c r="V756"/>
    </row>
    <row r="757" spans="1:22" x14ac:dyDescent="0.25">
      <c r="A757" s="5">
        <v>748</v>
      </c>
      <c r="B757" s="6"/>
      <c r="C757" s="6" t="s">
        <v>420</v>
      </c>
      <c r="D757" s="7"/>
      <c r="E757" s="5">
        <v>64</v>
      </c>
      <c r="F757" s="7" t="s">
        <v>101</v>
      </c>
      <c r="G757" s="17">
        <v>6280</v>
      </c>
      <c r="H757" s="17">
        <v>401920</v>
      </c>
      <c r="I757" s="18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/>
    </row>
    <row r="758" spans="1:22" x14ac:dyDescent="0.25">
      <c r="A758" s="5">
        <v>749</v>
      </c>
      <c r="B758" s="6"/>
      <c r="C758" s="6" t="s">
        <v>421</v>
      </c>
      <c r="D758" s="7"/>
      <c r="E758" s="5">
        <v>56</v>
      </c>
      <c r="F758" s="7" t="s">
        <v>101</v>
      </c>
      <c r="G758" s="17">
        <v>6280</v>
      </c>
      <c r="H758" s="17">
        <v>351680</v>
      </c>
      <c r="I758" s="18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/>
    </row>
    <row r="759" spans="1:22" x14ac:dyDescent="0.25">
      <c r="A759" s="8">
        <v>750</v>
      </c>
      <c r="B759" s="13" t="s">
        <v>416</v>
      </c>
      <c r="C759" s="13" t="s">
        <v>422</v>
      </c>
      <c r="D759" s="14" t="s">
        <v>35</v>
      </c>
      <c r="E759" s="14"/>
      <c r="F759" s="14"/>
      <c r="G759" s="13"/>
      <c r="H759" s="15">
        <v>320000</v>
      </c>
      <c r="I759" s="13" t="s">
        <v>68</v>
      </c>
      <c r="J759" s="16"/>
      <c r="K759" s="23">
        <v>1</v>
      </c>
      <c r="L759" s="23"/>
      <c r="M759" s="23"/>
      <c r="N759" s="23">
        <v>1</v>
      </c>
      <c r="O759" s="23"/>
      <c r="P759" s="23"/>
      <c r="Q759" s="23">
        <v>1</v>
      </c>
      <c r="R759" s="23"/>
      <c r="S759" s="23">
        <v>1</v>
      </c>
      <c r="T759" s="23"/>
      <c r="U759" s="23"/>
      <c r="V759"/>
    </row>
    <row r="760" spans="1:22" x14ac:dyDescent="0.25">
      <c r="A760" s="5">
        <v>751</v>
      </c>
      <c r="B760" s="6"/>
      <c r="C760" s="6" t="s">
        <v>423</v>
      </c>
      <c r="D760" s="7"/>
      <c r="E760" s="5">
        <v>64</v>
      </c>
      <c r="F760" s="7" t="s">
        <v>93</v>
      </c>
      <c r="G760" s="17">
        <v>5000</v>
      </c>
      <c r="H760" s="17">
        <v>320000</v>
      </c>
      <c r="I760" s="18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/>
    </row>
    <row r="761" spans="1:22" ht="25.5" x14ac:dyDescent="0.25">
      <c r="A761" s="8">
        <v>752</v>
      </c>
      <c r="B761" s="13" t="s">
        <v>416</v>
      </c>
      <c r="C761" s="13" t="s">
        <v>62</v>
      </c>
      <c r="D761" s="14" t="s">
        <v>35</v>
      </c>
      <c r="E761" s="14"/>
      <c r="F761" s="14"/>
      <c r="G761" s="13"/>
      <c r="H761" s="15">
        <v>20000</v>
      </c>
      <c r="I761" s="13" t="s">
        <v>68</v>
      </c>
      <c r="J761" s="16"/>
      <c r="K761" s="16"/>
      <c r="L761" s="16"/>
      <c r="M761" s="16"/>
      <c r="N761" s="16">
        <v>1</v>
      </c>
      <c r="O761" s="16"/>
      <c r="P761" s="16"/>
      <c r="Q761" s="16"/>
      <c r="R761" s="16"/>
      <c r="S761" s="16">
        <v>1</v>
      </c>
      <c r="T761" s="16"/>
      <c r="U761" s="16"/>
      <c r="V761" s="22" t="s">
        <v>43</v>
      </c>
    </row>
    <row r="762" spans="1:22" x14ac:dyDescent="0.25">
      <c r="A762" s="5">
        <v>753</v>
      </c>
      <c r="B762" s="6"/>
      <c r="C762" s="6" t="s">
        <v>424</v>
      </c>
      <c r="D762" s="7"/>
      <c r="E762" s="5">
        <v>80</v>
      </c>
      <c r="F762" s="7" t="s">
        <v>93</v>
      </c>
      <c r="G762" s="17">
        <v>250</v>
      </c>
      <c r="H762" s="17">
        <v>20000</v>
      </c>
      <c r="I762" s="18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/>
    </row>
    <row r="763" spans="1:22" ht="25.5" x14ac:dyDescent="0.25">
      <c r="A763" s="8">
        <v>754</v>
      </c>
      <c r="B763" s="13" t="s">
        <v>416</v>
      </c>
      <c r="C763" s="13" t="s">
        <v>60</v>
      </c>
      <c r="D763" s="14" t="s">
        <v>35</v>
      </c>
      <c r="E763" s="14"/>
      <c r="F763" s="14"/>
      <c r="G763" s="13"/>
      <c r="H763" s="15">
        <v>10000</v>
      </c>
      <c r="I763" s="13" t="s">
        <v>68</v>
      </c>
      <c r="J763" s="16"/>
      <c r="K763" s="16"/>
      <c r="L763" s="16"/>
      <c r="M763" s="16"/>
      <c r="N763" s="16"/>
      <c r="O763" s="16"/>
      <c r="P763" s="16"/>
      <c r="Q763" s="16"/>
      <c r="R763" s="16">
        <v>1</v>
      </c>
      <c r="S763" s="16"/>
      <c r="T763" s="16"/>
      <c r="U763" s="16"/>
      <c r="V763"/>
    </row>
    <row r="764" spans="1:22" x14ac:dyDescent="0.25">
      <c r="A764" s="5">
        <v>755</v>
      </c>
      <c r="B764" s="6"/>
      <c r="C764" s="6" t="s">
        <v>425</v>
      </c>
      <c r="D764" s="7"/>
      <c r="E764" s="5">
        <v>10</v>
      </c>
      <c r="F764" s="7" t="s">
        <v>183</v>
      </c>
      <c r="G764" s="17">
        <v>1000</v>
      </c>
      <c r="H764" s="17">
        <v>10000</v>
      </c>
      <c r="I764" s="18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/>
    </row>
    <row r="765" spans="1:22" x14ac:dyDescent="0.25">
      <c r="A765" s="8">
        <v>756</v>
      </c>
      <c r="B765" s="13" t="s">
        <v>416</v>
      </c>
      <c r="C765" s="13" t="s">
        <v>407</v>
      </c>
      <c r="D765" s="14" t="s">
        <v>35</v>
      </c>
      <c r="E765" s="14"/>
      <c r="F765" s="14"/>
      <c r="G765" s="13"/>
      <c r="H765" s="15">
        <v>800000</v>
      </c>
      <c r="I765" s="13" t="s">
        <v>68</v>
      </c>
      <c r="J765" s="16"/>
      <c r="K765" s="23">
        <v>2</v>
      </c>
      <c r="L765" s="23"/>
      <c r="M765" s="23"/>
      <c r="N765" s="23">
        <v>1</v>
      </c>
      <c r="O765" s="23"/>
      <c r="P765" s="23">
        <v>1</v>
      </c>
      <c r="Q765" s="16"/>
      <c r="R765" s="16"/>
      <c r="S765" s="16"/>
      <c r="T765" s="16"/>
      <c r="U765" s="16"/>
      <c r="V765"/>
    </row>
    <row r="766" spans="1:22" x14ac:dyDescent="0.25">
      <c r="A766" s="5">
        <v>757</v>
      </c>
      <c r="B766" s="6"/>
      <c r="C766" s="6" t="s">
        <v>426</v>
      </c>
      <c r="D766" s="7"/>
      <c r="E766" s="5">
        <v>48</v>
      </c>
      <c r="F766" s="7" t="s">
        <v>121</v>
      </c>
      <c r="G766" s="17">
        <v>10000</v>
      </c>
      <c r="H766" s="17">
        <v>480000</v>
      </c>
      <c r="I766" s="18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/>
    </row>
    <row r="767" spans="1:22" x14ac:dyDescent="0.25">
      <c r="A767" s="5">
        <v>758</v>
      </c>
      <c r="B767" s="6"/>
      <c r="C767" s="6" t="s">
        <v>427</v>
      </c>
      <c r="D767" s="7"/>
      <c r="E767" s="5">
        <v>32</v>
      </c>
      <c r="F767" s="7" t="s">
        <v>121</v>
      </c>
      <c r="G767" s="17">
        <v>10000</v>
      </c>
      <c r="H767" s="17">
        <v>320000</v>
      </c>
      <c r="I767" s="18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/>
    </row>
    <row r="768" spans="1:22" ht="25.5" x14ac:dyDescent="0.25">
      <c r="A768" s="8">
        <v>759</v>
      </c>
      <c r="B768" s="13" t="s">
        <v>416</v>
      </c>
      <c r="C768" s="13" t="s">
        <v>61</v>
      </c>
      <c r="D768" s="14" t="s">
        <v>35</v>
      </c>
      <c r="E768" s="14"/>
      <c r="F768" s="14"/>
      <c r="G768" s="13"/>
      <c r="H768" s="15">
        <v>25000</v>
      </c>
      <c r="I768" s="13" t="s">
        <v>68</v>
      </c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>
        <v>1</v>
      </c>
      <c r="U768" s="16"/>
      <c r="V768"/>
    </row>
    <row r="769" spans="1:21" customFormat="1" x14ac:dyDescent="0.25">
      <c r="A769" s="5">
        <v>760</v>
      </c>
      <c r="B769" s="6"/>
      <c r="C769" s="6" t="s">
        <v>425</v>
      </c>
      <c r="D769" s="7"/>
      <c r="E769" s="5">
        <v>10</v>
      </c>
      <c r="F769" s="7" t="s">
        <v>93</v>
      </c>
      <c r="G769" s="17">
        <v>1000</v>
      </c>
      <c r="H769" s="17">
        <v>10000</v>
      </c>
      <c r="I769" s="18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</row>
    <row r="770" spans="1:21" customFormat="1" x14ac:dyDescent="0.25">
      <c r="A770" s="5">
        <v>761</v>
      </c>
      <c r="B770" s="6"/>
      <c r="C770" s="6" t="s">
        <v>428</v>
      </c>
      <c r="D770" s="7"/>
      <c r="E770" s="5">
        <v>3</v>
      </c>
      <c r="F770" s="7" t="s">
        <v>93</v>
      </c>
      <c r="G770" s="17">
        <v>5000</v>
      </c>
      <c r="H770" s="17">
        <v>15000</v>
      </c>
      <c r="I770" s="18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</row>
    <row r="771" spans="1:21" customFormat="1" x14ac:dyDescent="0.25">
      <c r="A771" s="8">
        <v>762</v>
      </c>
      <c r="B771" s="13" t="s">
        <v>416</v>
      </c>
      <c r="C771" s="13" t="s">
        <v>47</v>
      </c>
      <c r="D771" s="14" t="s">
        <v>35</v>
      </c>
      <c r="E771" s="14"/>
      <c r="F771" s="14"/>
      <c r="G771" s="13"/>
      <c r="H771" s="15">
        <v>140000</v>
      </c>
      <c r="I771" s="13" t="s">
        <v>68</v>
      </c>
      <c r="J771" s="16"/>
      <c r="K771" s="16"/>
      <c r="L771" s="16"/>
      <c r="M771" s="16"/>
      <c r="N771" s="16"/>
      <c r="O771" s="16"/>
      <c r="P771" s="16"/>
      <c r="Q771" s="16">
        <v>1</v>
      </c>
      <c r="R771" s="16"/>
      <c r="S771" s="16"/>
      <c r="T771" s="16"/>
      <c r="U771" s="16"/>
    </row>
    <row r="772" spans="1:21" customFormat="1" x14ac:dyDescent="0.25">
      <c r="A772" s="5">
        <v>763</v>
      </c>
      <c r="B772" s="6"/>
      <c r="C772" s="6" t="s">
        <v>429</v>
      </c>
      <c r="D772" s="7"/>
      <c r="E772" s="5">
        <v>100</v>
      </c>
      <c r="F772" s="7" t="s">
        <v>93</v>
      </c>
      <c r="G772" s="17">
        <v>650</v>
      </c>
      <c r="H772" s="17">
        <v>65000</v>
      </c>
      <c r="I772" s="18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 spans="1:21" customFormat="1" x14ac:dyDescent="0.25">
      <c r="A773" s="5">
        <v>764</v>
      </c>
      <c r="B773" s="6"/>
      <c r="C773" s="6" t="s">
        <v>430</v>
      </c>
      <c r="D773" s="7"/>
      <c r="E773" s="5">
        <v>100</v>
      </c>
      <c r="F773" s="7" t="s">
        <v>93</v>
      </c>
      <c r="G773" s="17">
        <v>750</v>
      </c>
      <c r="H773" s="17">
        <v>75000</v>
      </c>
      <c r="I773" s="18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 spans="1:21" customFormat="1" ht="38.25" x14ac:dyDescent="0.25">
      <c r="A774" s="8">
        <v>765</v>
      </c>
      <c r="B774" s="13" t="s">
        <v>416</v>
      </c>
      <c r="C774" s="13" t="s">
        <v>63</v>
      </c>
      <c r="D774" s="14" t="s">
        <v>35</v>
      </c>
      <c r="E774" s="14"/>
      <c r="F774" s="14"/>
      <c r="G774" s="13"/>
      <c r="H774" s="15">
        <v>10000</v>
      </c>
      <c r="I774" s="13" t="s">
        <v>68</v>
      </c>
      <c r="J774" s="16"/>
      <c r="K774" s="16"/>
      <c r="L774" s="16"/>
      <c r="M774" s="16"/>
      <c r="N774" s="16"/>
      <c r="O774" s="16"/>
      <c r="P774" s="16"/>
      <c r="Q774" s="16">
        <v>1</v>
      </c>
      <c r="R774" s="16"/>
      <c r="S774" s="16"/>
      <c r="T774" s="16"/>
      <c r="U774" s="16"/>
    </row>
    <row r="775" spans="1:21" customFormat="1" x14ac:dyDescent="0.25">
      <c r="A775" s="5">
        <v>766</v>
      </c>
      <c r="B775" s="6"/>
      <c r="C775" s="6" t="s">
        <v>425</v>
      </c>
      <c r="D775" s="7"/>
      <c r="E775" s="5">
        <v>10</v>
      </c>
      <c r="F775" s="7" t="s">
        <v>93</v>
      </c>
      <c r="G775" s="17">
        <v>1000</v>
      </c>
      <c r="H775" s="17">
        <v>10000</v>
      </c>
      <c r="I775" s="18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</row>
    <row r="776" spans="1:21" customFormat="1" x14ac:dyDescent="0.25">
      <c r="A776" s="8">
        <v>767</v>
      </c>
      <c r="B776" s="9" t="s">
        <v>431</v>
      </c>
      <c r="C776" s="9" t="s">
        <v>432</v>
      </c>
      <c r="D776" s="10" t="s">
        <v>32</v>
      </c>
      <c r="E776" s="10"/>
      <c r="F776" s="10"/>
      <c r="G776" s="9"/>
      <c r="H776" s="11">
        <v>4500</v>
      </c>
      <c r="I776" s="9" t="s">
        <v>68</v>
      </c>
      <c r="J776" s="10"/>
      <c r="K776" s="10"/>
      <c r="L776" s="12">
        <v>1</v>
      </c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1:21" customFormat="1" ht="25.5" x14ac:dyDescent="0.25">
      <c r="A777" s="8">
        <v>768</v>
      </c>
      <c r="B777" s="13" t="s">
        <v>431</v>
      </c>
      <c r="C777" s="13" t="s">
        <v>283</v>
      </c>
      <c r="D777" s="14" t="s">
        <v>35</v>
      </c>
      <c r="E777" s="14"/>
      <c r="F777" s="14"/>
      <c r="G777" s="13"/>
      <c r="H777" s="15">
        <v>4500</v>
      </c>
      <c r="I777" s="13" t="s">
        <v>68</v>
      </c>
      <c r="J777" s="16"/>
      <c r="K777" s="16"/>
      <c r="L777" s="16">
        <v>1</v>
      </c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customFormat="1" x14ac:dyDescent="0.25">
      <c r="A778" s="5">
        <v>769</v>
      </c>
      <c r="B778" s="6"/>
      <c r="C778" s="6" t="s">
        <v>433</v>
      </c>
      <c r="D778" s="7"/>
      <c r="E778" s="5">
        <v>15</v>
      </c>
      <c r="F778" s="7" t="s">
        <v>434</v>
      </c>
      <c r="G778" s="17">
        <v>300</v>
      </c>
      <c r="H778" s="17">
        <v>4500</v>
      </c>
      <c r="I778" s="18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customFormat="1" x14ac:dyDescent="0.25">
      <c r="A779" s="8">
        <v>770</v>
      </c>
      <c r="B779" s="9" t="s">
        <v>435</v>
      </c>
      <c r="C779" s="9" t="s">
        <v>436</v>
      </c>
      <c r="D779" s="10" t="s">
        <v>32</v>
      </c>
      <c r="E779" s="10"/>
      <c r="F779" s="10"/>
      <c r="G779" s="9"/>
      <c r="H779" s="11">
        <v>200000</v>
      </c>
      <c r="I779" s="9" t="s">
        <v>68</v>
      </c>
      <c r="J779" s="10"/>
      <c r="K779" s="12">
        <v>1</v>
      </c>
      <c r="L779" s="10"/>
      <c r="M779" s="10"/>
      <c r="N779" s="12">
        <v>1</v>
      </c>
      <c r="O779" s="10"/>
      <c r="P779" s="10"/>
      <c r="Q779" s="12">
        <v>1</v>
      </c>
      <c r="R779" s="10"/>
      <c r="S779" s="12">
        <v>1</v>
      </c>
      <c r="T779" s="10"/>
      <c r="U779" s="10"/>
    </row>
    <row r="780" spans="1:21" customFormat="1" ht="25.5" x14ac:dyDescent="0.25">
      <c r="A780" s="8">
        <v>771</v>
      </c>
      <c r="B780" s="13" t="s">
        <v>435</v>
      </c>
      <c r="C780" s="13" t="s">
        <v>324</v>
      </c>
      <c r="D780" s="14" t="s">
        <v>35</v>
      </c>
      <c r="E780" s="14"/>
      <c r="F780" s="14"/>
      <c r="G780" s="13"/>
      <c r="H780" s="15">
        <v>200000</v>
      </c>
      <c r="I780" s="13" t="s">
        <v>68</v>
      </c>
      <c r="J780" s="20"/>
      <c r="K780" s="20">
        <v>1</v>
      </c>
      <c r="L780" s="20"/>
      <c r="M780" s="20"/>
      <c r="N780" s="20">
        <v>1</v>
      </c>
      <c r="O780" s="20"/>
      <c r="P780" s="20"/>
      <c r="Q780" s="20">
        <v>1</v>
      </c>
      <c r="R780" s="20"/>
      <c r="S780" s="20">
        <v>1</v>
      </c>
      <c r="T780" s="20"/>
      <c r="U780" s="20"/>
    </row>
    <row r="781" spans="1:21" customFormat="1" x14ac:dyDescent="0.25">
      <c r="A781" s="5">
        <v>772</v>
      </c>
      <c r="B781" s="6"/>
      <c r="C781" s="6" t="s">
        <v>437</v>
      </c>
      <c r="D781" s="7"/>
      <c r="E781" s="5">
        <v>400</v>
      </c>
      <c r="F781" s="7" t="s">
        <v>438</v>
      </c>
      <c r="G781" s="17">
        <v>500</v>
      </c>
      <c r="H781" s="17">
        <v>200000</v>
      </c>
      <c r="I781" s="18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customFormat="1" x14ac:dyDescent="0.25">
      <c r="A782" s="8">
        <v>773</v>
      </c>
      <c r="B782" s="9" t="s">
        <v>439</v>
      </c>
      <c r="C782" s="9" t="s">
        <v>440</v>
      </c>
      <c r="D782" s="10" t="s">
        <v>32</v>
      </c>
      <c r="E782" s="10"/>
      <c r="F782" s="10"/>
      <c r="G782" s="9"/>
      <c r="H782" s="11">
        <v>3661095</v>
      </c>
      <c r="I782" s="9" t="s">
        <v>68</v>
      </c>
      <c r="J782" s="10"/>
      <c r="K782" s="12">
        <v>10</v>
      </c>
      <c r="L782" s="12">
        <v>3</v>
      </c>
      <c r="M782" s="12">
        <v>5</v>
      </c>
      <c r="N782" s="12">
        <v>4</v>
      </c>
      <c r="O782" s="12">
        <v>3</v>
      </c>
      <c r="P782" s="12">
        <v>4</v>
      </c>
      <c r="Q782" s="12">
        <v>6</v>
      </c>
      <c r="R782" s="12">
        <v>4</v>
      </c>
      <c r="S782" s="12">
        <v>6</v>
      </c>
      <c r="T782" s="10"/>
      <c r="U782" s="10"/>
    </row>
    <row r="783" spans="1:21" customFormat="1" ht="25.5" x14ac:dyDescent="0.25">
      <c r="A783" s="8">
        <v>774</v>
      </c>
      <c r="B783" s="13" t="s">
        <v>439</v>
      </c>
      <c r="C783" s="13" t="s">
        <v>51</v>
      </c>
      <c r="D783" s="14" t="s">
        <v>35</v>
      </c>
      <c r="E783" s="14"/>
      <c r="F783" s="14"/>
      <c r="G783" s="13"/>
      <c r="H783" s="15">
        <v>320550</v>
      </c>
      <c r="I783" s="13" t="s">
        <v>68</v>
      </c>
      <c r="J783" s="16"/>
      <c r="K783" s="16"/>
      <c r="L783" s="16"/>
      <c r="M783" s="16"/>
      <c r="N783" s="16"/>
      <c r="O783" s="16"/>
      <c r="P783" s="16"/>
      <c r="Q783" s="16">
        <v>1</v>
      </c>
      <c r="R783" s="16"/>
      <c r="S783" s="16"/>
      <c r="T783" s="16"/>
      <c r="U783" s="16"/>
    </row>
    <row r="784" spans="1:21" customFormat="1" x14ac:dyDescent="0.25">
      <c r="A784" s="5">
        <v>775</v>
      </c>
      <c r="B784" s="6"/>
      <c r="C784" s="6" t="s">
        <v>441</v>
      </c>
      <c r="D784" s="7"/>
      <c r="E784" s="5">
        <v>300</v>
      </c>
      <c r="F784" s="7" t="s">
        <v>85</v>
      </c>
      <c r="G784" s="17">
        <v>120</v>
      </c>
      <c r="H784" s="17">
        <v>36000</v>
      </c>
      <c r="I784" s="18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customFormat="1" x14ac:dyDescent="0.25">
      <c r="A785" s="5">
        <v>776</v>
      </c>
      <c r="B785" s="6"/>
      <c r="C785" s="6" t="s">
        <v>442</v>
      </c>
      <c r="D785" s="7"/>
      <c r="E785" s="5">
        <v>300</v>
      </c>
      <c r="F785" s="7" t="s">
        <v>85</v>
      </c>
      <c r="G785" s="17">
        <v>150</v>
      </c>
      <c r="H785" s="17">
        <v>45000</v>
      </c>
      <c r="I785" s="18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customFormat="1" x14ac:dyDescent="0.25">
      <c r="A786" s="5">
        <v>777</v>
      </c>
      <c r="B786" s="6"/>
      <c r="C786" s="6" t="s">
        <v>443</v>
      </c>
      <c r="D786" s="7"/>
      <c r="E786" s="5">
        <v>300</v>
      </c>
      <c r="F786" s="7" t="s">
        <v>85</v>
      </c>
      <c r="G786" s="17">
        <v>120</v>
      </c>
      <c r="H786" s="17">
        <v>36000</v>
      </c>
      <c r="I786" s="18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customFormat="1" x14ac:dyDescent="0.25">
      <c r="A787" s="5">
        <v>778</v>
      </c>
      <c r="B787" s="6"/>
      <c r="C787" s="6" t="s">
        <v>444</v>
      </c>
      <c r="D787" s="7"/>
      <c r="E787" s="5">
        <v>300</v>
      </c>
      <c r="F787" s="7" t="s">
        <v>85</v>
      </c>
      <c r="G787" s="17">
        <v>180</v>
      </c>
      <c r="H787" s="17">
        <v>54000</v>
      </c>
      <c r="I787" s="18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customFormat="1" x14ac:dyDescent="0.25">
      <c r="A788" s="5">
        <v>779</v>
      </c>
      <c r="B788" s="6"/>
      <c r="C788" s="6" t="s">
        <v>445</v>
      </c>
      <c r="D788" s="7"/>
      <c r="E788" s="5">
        <v>120</v>
      </c>
      <c r="F788" s="7" t="s">
        <v>108</v>
      </c>
      <c r="G788" s="17">
        <v>260</v>
      </c>
      <c r="H788" s="17">
        <v>31200</v>
      </c>
      <c r="I788" s="18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customFormat="1" x14ac:dyDescent="0.25">
      <c r="A789" s="5">
        <v>780</v>
      </c>
      <c r="B789" s="6"/>
      <c r="C789" s="6" t="s">
        <v>446</v>
      </c>
      <c r="D789" s="7"/>
      <c r="E789" s="5">
        <v>2250</v>
      </c>
      <c r="F789" s="7" t="s">
        <v>153</v>
      </c>
      <c r="G789" s="17">
        <v>25</v>
      </c>
      <c r="H789" s="17">
        <v>56250</v>
      </c>
      <c r="I789" s="18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customFormat="1" x14ac:dyDescent="0.25">
      <c r="A790" s="5">
        <v>781</v>
      </c>
      <c r="B790" s="6"/>
      <c r="C790" s="6" t="s">
        <v>447</v>
      </c>
      <c r="D790" s="7"/>
      <c r="E790" s="5">
        <v>90</v>
      </c>
      <c r="F790" s="7" t="s">
        <v>108</v>
      </c>
      <c r="G790" s="17">
        <v>65</v>
      </c>
      <c r="H790" s="17">
        <v>5850</v>
      </c>
      <c r="I790" s="18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customFormat="1" x14ac:dyDescent="0.25">
      <c r="A791" s="5">
        <v>782</v>
      </c>
      <c r="B791" s="6"/>
      <c r="C791" s="6" t="s">
        <v>448</v>
      </c>
      <c r="D791" s="7"/>
      <c r="E791" s="5">
        <v>75</v>
      </c>
      <c r="F791" s="7" t="s">
        <v>449</v>
      </c>
      <c r="G791" s="17">
        <v>150</v>
      </c>
      <c r="H791" s="17">
        <v>11250</v>
      </c>
      <c r="I791" s="18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customFormat="1" x14ac:dyDescent="0.25">
      <c r="A792" s="5">
        <v>783</v>
      </c>
      <c r="B792" s="6"/>
      <c r="C792" s="6" t="s">
        <v>450</v>
      </c>
      <c r="D792" s="7"/>
      <c r="E792" s="5">
        <v>300</v>
      </c>
      <c r="F792" s="7" t="s">
        <v>85</v>
      </c>
      <c r="G792" s="17">
        <v>150</v>
      </c>
      <c r="H792" s="17">
        <v>45000</v>
      </c>
      <c r="I792" s="18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customFormat="1" x14ac:dyDescent="0.25">
      <c r="A793" s="8">
        <v>784</v>
      </c>
      <c r="B793" s="13" t="s">
        <v>439</v>
      </c>
      <c r="C793" s="13" t="s">
        <v>407</v>
      </c>
      <c r="D793" s="14" t="s">
        <v>35</v>
      </c>
      <c r="E793" s="14"/>
      <c r="F793" s="14"/>
      <c r="G793" s="13"/>
      <c r="H793" s="15">
        <v>470000</v>
      </c>
      <c r="I793" s="13" t="s">
        <v>68</v>
      </c>
      <c r="J793" s="16"/>
      <c r="K793" s="23">
        <v>2</v>
      </c>
      <c r="L793" s="23"/>
      <c r="M793" s="23"/>
      <c r="N793" s="23">
        <v>1</v>
      </c>
      <c r="O793" s="23"/>
      <c r="P793" s="23">
        <v>1</v>
      </c>
      <c r="Q793" s="16"/>
      <c r="R793" s="16"/>
      <c r="S793" s="16"/>
      <c r="T793" s="16"/>
      <c r="U793" s="16"/>
    </row>
    <row r="794" spans="1:21" customFormat="1" x14ac:dyDescent="0.25">
      <c r="A794" s="5">
        <v>785</v>
      </c>
      <c r="B794" s="6"/>
      <c r="C794" s="6" t="s">
        <v>84</v>
      </c>
      <c r="D794" s="7"/>
      <c r="E794" s="5">
        <v>1000</v>
      </c>
      <c r="F794" s="7" t="s">
        <v>85</v>
      </c>
      <c r="G794" s="17">
        <v>120</v>
      </c>
      <c r="H794" s="17">
        <v>120000</v>
      </c>
      <c r="I794" s="18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customFormat="1" x14ac:dyDescent="0.25">
      <c r="A795" s="5">
        <v>786</v>
      </c>
      <c r="B795" s="6"/>
      <c r="C795" s="6" t="s">
        <v>87</v>
      </c>
      <c r="D795" s="7"/>
      <c r="E795" s="5">
        <v>1000</v>
      </c>
      <c r="F795" s="7" t="s">
        <v>85</v>
      </c>
      <c r="G795" s="17">
        <v>150</v>
      </c>
      <c r="H795" s="17">
        <v>150000</v>
      </c>
      <c r="I795" s="18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customFormat="1" x14ac:dyDescent="0.25">
      <c r="A796" s="5">
        <v>787</v>
      </c>
      <c r="B796" s="6"/>
      <c r="C796" s="6" t="s">
        <v>106</v>
      </c>
      <c r="D796" s="7"/>
      <c r="E796" s="5">
        <v>2000</v>
      </c>
      <c r="F796" s="7" t="s">
        <v>153</v>
      </c>
      <c r="G796" s="17">
        <v>25</v>
      </c>
      <c r="H796" s="17">
        <v>50000</v>
      </c>
      <c r="I796" s="18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customFormat="1" x14ac:dyDescent="0.25">
      <c r="A797" s="5">
        <v>788</v>
      </c>
      <c r="B797" s="6"/>
      <c r="C797" s="6" t="s">
        <v>89</v>
      </c>
      <c r="D797" s="7"/>
      <c r="E797" s="5">
        <v>1000</v>
      </c>
      <c r="F797" s="7" t="s">
        <v>85</v>
      </c>
      <c r="G797" s="17">
        <v>150</v>
      </c>
      <c r="H797" s="17">
        <v>150000</v>
      </c>
      <c r="I797" s="18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customFormat="1" x14ac:dyDescent="0.25">
      <c r="A798" s="8">
        <v>789</v>
      </c>
      <c r="B798" s="13" t="s">
        <v>439</v>
      </c>
      <c r="C798" s="13" t="s">
        <v>451</v>
      </c>
      <c r="D798" s="14" t="s">
        <v>35</v>
      </c>
      <c r="E798" s="14"/>
      <c r="F798" s="14"/>
      <c r="G798" s="13"/>
      <c r="H798" s="15">
        <v>81520</v>
      </c>
      <c r="I798" s="13" t="s">
        <v>68</v>
      </c>
      <c r="J798" s="26"/>
      <c r="K798" s="23">
        <v>1</v>
      </c>
      <c r="L798" s="23"/>
      <c r="M798" s="23">
        <v>1</v>
      </c>
      <c r="N798" s="23"/>
      <c r="O798" s="23"/>
      <c r="P798" s="23">
        <v>1</v>
      </c>
      <c r="Q798" s="23"/>
      <c r="R798" s="23"/>
      <c r="S798" s="23">
        <v>1</v>
      </c>
      <c r="T798" s="23"/>
      <c r="U798" s="23"/>
    </row>
    <row r="799" spans="1:21" customFormat="1" x14ac:dyDescent="0.25">
      <c r="A799" s="5">
        <v>790</v>
      </c>
      <c r="B799" s="6"/>
      <c r="C799" s="6" t="s">
        <v>86</v>
      </c>
      <c r="D799" s="7"/>
      <c r="E799" s="5">
        <v>180</v>
      </c>
      <c r="F799" s="7" t="s">
        <v>85</v>
      </c>
      <c r="G799" s="17">
        <v>120</v>
      </c>
      <c r="H799" s="17">
        <v>21600</v>
      </c>
      <c r="I799" s="18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customFormat="1" x14ac:dyDescent="0.25">
      <c r="A800" s="5">
        <v>791</v>
      </c>
      <c r="B800" s="6"/>
      <c r="C800" s="6" t="s">
        <v>87</v>
      </c>
      <c r="D800" s="7"/>
      <c r="E800" s="5">
        <v>180</v>
      </c>
      <c r="F800" s="7" t="s">
        <v>85</v>
      </c>
      <c r="G800" s="17">
        <v>180</v>
      </c>
      <c r="H800" s="17">
        <v>32400</v>
      </c>
      <c r="I800" s="18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customFormat="1" x14ac:dyDescent="0.25">
      <c r="A801" s="5">
        <v>792</v>
      </c>
      <c r="B801" s="6"/>
      <c r="C801" s="6" t="s">
        <v>88</v>
      </c>
      <c r="D801" s="7"/>
      <c r="E801" s="5">
        <v>180</v>
      </c>
      <c r="F801" s="7" t="s">
        <v>85</v>
      </c>
      <c r="G801" s="17">
        <v>120</v>
      </c>
      <c r="H801" s="17">
        <v>21600</v>
      </c>
      <c r="I801" s="18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customFormat="1" x14ac:dyDescent="0.25">
      <c r="A802" s="5">
        <v>793</v>
      </c>
      <c r="B802" s="6"/>
      <c r="C802" s="6" t="s">
        <v>106</v>
      </c>
      <c r="D802" s="7"/>
      <c r="E802" s="5">
        <v>12</v>
      </c>
      <c r="F802" s="7" t="s">
        <v>101</v>
      </c>
      <c r="G802" s="17">
        <v>300</v>
      </c>
      <c r="H802" s="17">
        <v>3600</v>
      </c>
      <c r="I802" s="18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customFormat="1" x14ac:dyDescent="0.25">
      <c r="A803" s="5">
        <v>794</v>
      </c>
      <c r="B803" s="6"/>
      <c r="C803" s="6" t="s">
        <v>452</v>
      </c>
      <c r="D803" s="7"/>
      <c r="E803" s="5">
        <v>24</v>
      </c>
      <c r="F803" s="7" t="s">
        <v>108</v>
      </c>
      <c r="G803" s="17">
        <v>80</v>
      </c>
      <c r="H803" s="17">
        <v>1920</v>
      </c>
      <c r="I803" s="18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customFormat="1" x14ac:dyDescent="0.25">
      <c r="A804" s="5">
        <v>795</v>
      </c>
      <c r="B804" s="6"/>
      <c r="C804" s="6" t="s">
        <v>453</v>
      </c>
      <c r="D804" s="7"/>
      <c r="E804" s="5">
        <v>4</v>
      </c>
      <c r="F804" s="7" t="s">
        <v>108</v>
      </c>
      <c r="G804" s="17">
        <v>100</v>
      </c>
      <c r="H804" s="17">
        <v>400</v>
      </c>
      <c r="I804" s="18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customFormat="1" x14ac:dyDescent="0.25">
      <c r="A805" s="8">
        <v>796</v>
      </c>
      <c r="B805" s="13" t="s">
        <v>439</v>
      </c>
      <c r="C805" s="13" t="s">
        <v>404</v>
      </c>
      <c r="D805" s="14" t="s">
        <v>35</v>
      </c>
      <c r="E805" s="14"/>
      <c r="F805" s="14"/>
      <c r="G805" s="13"/>
      <c r="H805" s="15">
        <v>246500</v>
      </c>
      <c r="I805" s="13" t="s">
        <v>68</v>
      </c>
      <c r="J805" s="16"/>
      <c r="K805" s="16"/>
      <c r="L805" s="16"/>
      <c r="M805" s="16"/>
      <c r="N805" s="16"/>
      <c r="O805" s="16"/>
      <c r="P805" s="16"/>
      <c r="Q805" s="16">
        <v>1</v>
      </c>
      <c r="R805" s="16"/>
      <c r="S805" s="16"/>
      <c r="T805" s="16"/>
      <c r="U805" s="16"/>
    </row>
    <row r="806" spans="1:21" customFormat="1" x14ac:dyDescent="0.25">
      <c r="A806" s="5">
        <v>797</v>
      </c>
      <c r="B806" s="6"/>
      <c r="C806" s="6" t="s">
        <v>86</v>
      </c>
      <c r="D806" s="7"/>
      <c r="E806" s="5">
        <v>480</v>
      </c>
      <c r="F806" s="7" t="s">
        <v>85</v>
      </c>
      <c r="G806" s="17">
        <v>120</v>
      </c>
      <c r="H806" s="17">
        <v>57600</v>
      </c>
      <c r="I806" s="18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customFormat="1" x14ac:dyDescent="0.25">
      <c r="A807" s="5">
        <v>798</v>
      </c>
      <c r="B807" s="6"/>
      <c r="C807" s="6" t="s">
        <v>87</v>
      </c>
      <c r="D807" s="7"/>
      <c r="E807" s="5">
        <v>480</v>
      </c>
      <c r="F807" s="7" t="s">
        <v>85</v>
      </c>
      <c r="G807" s="17">
        <v>180</v>
      </c>
      <c r="H807" s="17">
        <v>86400</v>
      </c>
      <c r="I807" s="18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customFormat="1" x14ac:dyDescent="0.25">
      <c r="A808" s="5">
        <v>799</v>
      </c>
      <c r="B808" s="6"/>
      <c r="C808" s="6" t="s">
        <v>88</v>
      </c>
      <c r="D808" s="7"/>
      <c r="E808" s="5">
        <v>480</v>
      </c>
      <c r="F808" s="7" t="s">
        <v>85</v>
      </c>
      <c r="G808" s="17">
        <v>120</v>
      </c>
      <c r="H808" s="17">
        <v>57600</v>
      </c>
      <c r="I808" s="18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customFormat="1" x14ac:dyDescent="0.25">
      <c r="A809" s="5">
        <v>800</v>
      </c>
      <c r="B809" s="6"/>
      <c r="C809" s="6" t="s">
        <v>106</v>
      </c>
      <c r="D809" s="7"/>
      <c r="E809" s="5">
        <v>92</v>
      </c>
      <c r="F809" s="7" t="s">
        <v>101</v>
      </c>
      <c r="G809" s="17">
        <v>400</v>
      </c>
      <c r="H809" s="17">
        <v>36800</v>
      </c>
      <c r="I809" s="18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customFormat="1" x14ac:dyDescent="0.25">
      <c r="A810" s="5">
        <v>801</v>
      </c>
      <c r="B810" s="6"/>
      <c r="C810" s="6" t="s">
        <v>452</v>
      </c>
      <c r="D810" s="7"/>
      <c r="E810" s="5">
        <v>60</v>
      </c>
      <c r="F810" s="7" t="s">
        <v>108</v>
      </c>
      <c r="G810" s="17">
        <v>100</v>
      </c>
      <c r="H810" s="17">
        <v>6000</v>
      </c>
      <c r="I810" s="18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customFormat="1" x14ac:dyDescent="0.25">
      <c r="A811" s="5">
        <v>802</v>
      </c>
      <c r="B811" s="6"/>
      <c r="C811" s="6" t="s">
        <v>453</v>
      </c>
      <c r="D811" s="7"/>
      <c r="E811" s="5">
        <v>30</v>
      </c>
      <c r="F811" s="7" t="s">
        <v>108</v>
      </c>
      <c r="G811" s="17">
        <v>70</v>
      </c>
      <c r="H811" s="17">
        <v>2100</v>
      </c>
      <c r="I811" s="18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customFormat="1" x14ac:dyDescent="0.25">
      <c r="A812" s="8">
        <v>803</v>
      </c>
      <c r="B812" s="13" t="s">
        <v>439</v>
      </c>
      <c r="C812" s="13" t="s">
        <v>279</v>
      </c>
      <c r="D812" s="14" t="s">
        <v>35</v>
      </c>
      <c r="E812" s="14"/>
      <c r="F812" s="14"/>
      <c r="G812" s="13"/>
      <c r="H812" s="15">
        <v>440150</v>
      </c>
      <c r="I812" s="13" t="s">
        <v>68</v>
      </c>
      <c r="J812" s="16"/>
      <c r="K812" s="16"/>
      <c r="L812" s="16"/>
      <c r="M812" s="16"/>
      <c r="N812" s="16"/>
      <c r="O812" s="16">
        <v>1</v>
      </c>
      <c r="P812" s="16"/>
      <c r="Q812" s="16"/>
      <c r="R812" s="16">
        <v>1</v>
      </c>
      <c r="S812" s="16"/>
      <c r="T812" s="16"/>
      <c r="U812" s="16"/>
    </row>
    <row r="813" spans="1:21" customFormat="1" x14ac:dyDescent="0.25">
      <c r="A813" s="5">
        <v>804</v>
      </c>
      <c r="B813" s="6"/>
      <c r="C813" s="6" t="s">
        <v>84</v>
      </c>
      <c r="D813" s="7"/>
      <c r="E813" s="5">
        <v>520</v>
      </c>
      <c r="F813" s="7" t="s">
        <v>85</v>
      </c>
      <c r="G813" s="17">
        <v>150</v>
      </c>
      <c r="H813" s="17">
        <v>78000</v>
      </c>
      <c r="I813" s="18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customFormat="1" x14ac:dyDescent="0.25">
      <c r="A814" s="5">
        <v>805</v>
      </c>
      <c r="B814" s="6"/>
      <c r="C814" s="6" t="s">
        <v>86</v>
      </c>
      <c r="D814" s="7"/>
      <c r="E814" s="5">
        <v>520</v>
      </c>
      <c r="F814" s="7" t="s">
        <v>85</v>
      </c>
      <c r="G814" s="17">
        <v>120</v>
      </c>
      <c r="H814" s="17">
        <v>62400</v>
      </c>
      <c r="I814" s="18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customFormat="1" x14ac:dyDescent="0.25">
      <c r="A815" s="5">
        <v>806</v>
      </c>
      <c r="B815" s="6"/>
      <c r="C815" s="6" t="s">
        <v>87</v>
      </c>
      <c r="D815" s="7"/>
      <c r="E815" s="5">
        <v>520</v>
      </c>
      <c r="F815" s="7" t="s">
        <v>85</v>
      </c>
      <c r="G815" s="17">
        <v>180</v>
      </c>
      <c r="H815" s="17">
        <v>93600</v>
      </c>
      <c r="I815" s="18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customFormat="1" x14ac:dyDescent="0.25">
      <c r="A816" s="5">
        <v>807</v>
      </c>
      <c r="B816" s="6"/>
      <c r="C816" s="6" t="s">
        <v>88</v>
      </c>
      <c r="D816" s="7"/>
      <c r="E816" s="5">
        <v>520</v>
      </c>
      <c r="F816" s="7" t="s">
        <v>85</v>
      </c>
      <c r="G816" s="17">
        <v>120</v>
      </c>
      <c r="H816" s="17">
        <v>62400</v>
      </c>
      <c r="I816" s="18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customFormat="1" x14ac:dyDescent="0.25">
      <c r="A817" s="5">
        <v>808</v>
      </c>
      <c r="B817" s="6"/>
      <c r="C817" s="6" t="s">
        <v>89</v>
      </c>
      <c r="D817" s="7"/>
      <c r="E817" s="5">
        <v>480</v>
      </c>
      <c r="F817" s="7" t="s">
        <v>85</v>
      </c>
      <c r="G817" s="17">
        <v>180</v>
      </c>
      <c r="H817" s="17">
        <v>86400</v>
      </c>
      <c r="I817" s="18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customFormat="1" x14ac:dyDescent="0.25">
      <c r="A818" s="5">
        <v>809</v>
      </c>
      <c r="B818" s="6"/>
      <c r="C818" s="6" t="s">
        <v>454</v>
      </c>
      <c r="D818" s="7"/>
      <c r="E818" s="5">
        <v>60</v>
      </c>
      <c r="F818" s="7" t="s">
        <v>108</v>
      </c>
      <c r="G818" s="17">
        <v>150</v>
      </c>
      <c r="H818" s="17">
        <v>9000</v>
      </c>
      <c r="I818" s="18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customFormat="1" x14ac:dyDescent="0.25">
      <c r="A819" s="5">
        <v>810</v>
      </c>
      <c r="B819" s="6"/>
      <c r="C819" s="6" t="s">
        <v>453</v>
      </c>
      <c r="D819" s="7"/>
      <c r="E819" s="5">
        <v>60</v>
      </c>
      <c r="F819" s="7" t="s">
        <v>108</v>
      </c>
      <c r="G819" s="17">
        <v>100</v>
      </c>
      <c r="H819" s="17">
        <v>6000</v>
      </c>
      <c r="I819" s="18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customFormat="1" x14ac:dyDescent="0.25">
      <c r="A820" s="5">
        <v>811</v>
      </c>
      <c r="B820" s="6"/>
      <c r="C820" s="6" t="s">
        <v>455</v>
      </c>
      <c r="D820" s="7"/>
      <c r="E820" s="5">
        <v>680</v>
      </c>
      <c r="F820" s="7" t="s">
        <v>153</v>
      </c>
      <c r="G820" s="17">
        <v>25</v>
      </c>
      <c r="H820" s="17">
        <v>17000</v>
      </c>
      <c r="I820" s="18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customFormat="1" x14ac:dyDescent="0.25">
      <c r="A821" s="5">
        <v>812</v>
      </c>
      <c r="B821" s="6"/>
      <c r="C821" s="6" t="s">
        <v>456</v>
      </c>
      <c r="D821" s="7"/>
      <c r="E821" s="5">
        <v>50</v>
      </c>
      <c r="F821" s="7" t="s">
        <v>108</v>
      </c>
      <c r="G821" s="17">
        <v>135</v>
      </c>
      <c r="H821" s="17">
        <v>6750</v>
      </c>
      <c r="I821" s="18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customFormat="1" x14ac:dyDescent="0.25">
      <c r="A822" s="5">
        <v>813</v>
      </c>
      <c r="B822" s="6"/>
      <c r="C822" s="6" t="s">
        <v>192</v>
      </c>
      <c r="D822" s="7"/>
      <c r="E822" s="5">
        <v>200</v>
      </c>
      <c r="F822" s="7" t="s">
        <v>193</v>
      </c>
      <c r="G822" s="17">
        <v>38</v>
      </c>
      <c r="H822" s="17">
        <v>7600</v>
      </c>
      <c r="I822" s="18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customFormat="1" x14ac:dyDescent="0.25">
      <c r="A823" s="5">
        <v>814</v>
      </c>
      <c r="B823" s="6"/>
      <c r="C823" s="6" t="s">
        <v>191</v>
      </c>
      <c r="D823" s="7"/>
      <c r="E823" s="5">
        <v>100</v>
      </c>
      <c r="F823" s="7" t="s">
        <v>183</v>
      </c>
      <c r="G823" s="17">
        <v>110</v>
      </c>
      <c r="H823" s="17">
        <v>11000</v>
      </c>
      <c r="I823" s="18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customFormat="1" ht="25.5" x14ac:dyDescent="0.25">
      <c r="A824" s="8">
        <v>815</v>
      </c>
      <c r="B824" s="13" t="s">
        <v>439</v>
      </c>
      <c r="C824" s="13" t="s">
        <v>294</v>
      </c>
      <c r="D824" s="14" t="s">
        <v>35</v>
      </c>
      <c r="E824" s="14"/>
      <c r="F824" s="14"/>
      <c r="G824" s="13"/>
      <c r="H824" s="15">
        <v>209060</v>
      </c>
      <c r="I824" s="13" t="s">
        <v>68</v>
      </c>
      <c r="J824" s="16"/>
      <c r="K824" s="23">
        <v>1</v>
      </c>
      <c r="L824" s="23"/>
      <c r="M824" s="23">
        <v>1</v>
      </c>
      <c r="N824" s="23"/>
      <c r="O824" s="23"/>
      <c r="P824" s="23">
        <v>1</v>
      </c>
      <c r="Q824" s="23"/>
      <c r="R824" s="23"/>
      <c r="S824" s="23">
        <v>1</v>
      </c>
      <c r="T824" s="23"/>
      <c r="U824" s="23"/>
    </row>
    <row r="825" spans="1:21" customFormat="1" x14ac:dyDescent="0.25">
      <c r="A825" s="5">
        <v>816</v>
      </c>
      <c r="B825" s="6"/>
      <c r="C825" s="6" t="s">
        <v>457</v>
      </c>
      <c r="D825" s="7"/>
      <c r="E825" s="5">
        <v>360</v>
      </c>
      <c r="F825" s="7" t="s">
        <v>85</v>
      </c>
      <c r="G825" s="17">
        <v>120</v>
      </c>
      <c r="H825" s="17">
        <v>43200</v>
      </c>
      <c r="I825" s="18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customFormat="1" x14ac:dyDescent="0.25">
      <c r="A826" s="5">
        <v>817</v>
      </c>
      <c r="B826" s="6"/>
      <c r="C826" s="6" t="s">
        <v>458</v>
      </c>
      <c r="D826" s="7"/>
      <c r="E826" s="5">
        <v>360</v>
      </c>
      <c r="F826" s="7" t="s">
        <v>85</v>
      </c>
      <c r="G826" s="17">
        <v>120</v>
      </c>
      <c r="H826" s="17">
        <v>43200</v>
      </c>
      <c r="I826" s="18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customFormat="1" x14ac:dyDescent="0.25">
      <c r="A827" s="5">
        <v>818</v>
      </c>
      <c r="B827" s="6"/>
      <c r="C827" s="6" t="s">
        <v>459</v>
      </c>
      <c r="D827" s="7"/>
      <c r="E827" s="5">
        <v>360</v>
      </c>
      <c r="F827" s="7" t="s">
        <v>85</v>
      </c>
      <c r="G827" s="17">
        <v>150</v>
      </c>
      <c r="H827" s="17">
        <v>54000</v>
      </c>
      <c r="I827" s="18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customFormat="1" x14ac:dyDescent="0.25">
      <c r="A828" s="5">
        <v>819</v>
      </c>
      <c r="B828" s="6"/>
      <c r="C828" s="6" t="s">
        <v>460</v>
      </c>
      <c r="D828" s="7"/>
      <c r="E828" s="5">
        <v>360</v>
      </c>
      <c r="F828" s="7" t="s">
        <v>85</v>
      </c>
      <c r="G828" s="17">
        <v>120</v>
      </c>
      <c r="H828" s="17">
        <v>43200</v>
      </c>
      <c r="I828" s="18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customFormat="1" x14ac:dyDescent="0.25">
      <c r="A829" s="5">
        <v>820</v>
      </c>
      <c r="B829" s="6"/>
      <c r="C829" s="6" t="s">
        <v>89</v>
      </c>
      <c r="D829" s="7"/>
      <c r="E829" s="5">
        <v>60</v>
      </c>
      <c r="F829" s="7" t="s">
        <v>85</v>
      </c>
      <c r="G829" s="17">
        <v>180</v>
      </c>
      <c r="H829" s="17">
        <v>10800</v>
      </c>
      <c r="I829" s="18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customFormat="1" x14ac:dyDescent="0.25">
      <c r="A830" s="5">
        <v>821</v>
      </c>
      <c r="B830" s="6"/>
      <c r="C830" s="6" t="s">
        <v>461</v>
      </c>
      <c r="D830" s="7"/>
      <c r="E830" s="5">
        <v>120</v>
      </c>
      <c r="F830" s="7" t="s">
        <v>193</v>
      </c>
      <c r="G830" s="17">
        <v>35</v>
      </c>
      <c r="H830" s="17">
        <v>4200</v>
      </c>
      <c r="I830" s="18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customFormat="1" x14ac:dyDescent="0.25">
      <c r="A831" s="5">
        <v>822</v>
      </c>
      <c r="B831" s="6"/>
      <c r="C831" s="6" t="s">
        <v>194</v>
      </c>
      <c r="D831" s="7"/>
      <c r="E831" s="5">
        <v>16</v>
      </c>
      <c r="F831" s="7" t="s">
        <v>108</v>
      </c>
      <c r="G831" s="17">
        <v>100</v>
      </c>
      <c r="H831" s="17">
        <v>1600</v>
      </c>
      <c r="I831" s="18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customFormat="1" x14ac:dyDescent="0.25">
      <c r="A832" s="5">
        <v>823</v>
      </c>
      <c r="B832" s="6"/>
      <c r="C832" s="6" t="s">
        <v>119</v>
      </c>
      <c r="D832" s="7"/>
      <c r="E832" s="5">
        <v>16</v>
      </c>
      <c r="F832" s="7" t="s">
        <v>108</v>
      </c>
      <c r="G832" s="17">
        <v>125</v>
      </c>
      <c r="H832" s="17">
        <v>2000</v>
      </c>
      <c r="I832" s="18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customFormat="1" x14ac:dyDescent="0.25">
      <c r="A833" s="5">
        <v>824</v>
      </c>
      <c r="B833" s="6"/>
      <c r="C833" s="6" t="s">
        <v>190</v>
      </c>
      <c r="D833" s="7"/>
      <c r="E833" s="5">
        <v>20</v>
      </c>
      <c r="F833" s="7" t="s">
        <v>108</v>
      </c>
      <c r="G833" s="17">
        <v>100</v>
      </c>
      <c r="H833" s="17">
        <v>2000</v>
      </c>
      <c r="I833" s="18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customFormat="1" x14ac:dyDescent="0.25">
      <c r="A834" s="5">
        <v>825</v>
      </c>
      <c r="B834" s="6"/>
      <c r="C834" s="6" t="s">
        <v>106</v>
      </c>
      <c r="D834" s="7"/>
      <c r="E834" s="5">
        <v>12</v>
      </c>
      <c r="F834" s="7" t="s">
        <v>101</v>
      </c>
      <c r="G834" s="17">
        <v>405</v>
      </c>
      <c r="H834" s="17">
        <v>4860</v>
      </c>
      <c r="I834" s="18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customFormat="1" x14ac:dyDescent="0.25">
      <c r="A835" s="8">
        <v>826</v>
      </c>
      <c r="B835" s="13" t="s">
        <v>439</v>
      </c>
      <c r="C835" s="13" t="s">
        <v>286</v>
      </c>
      <c r="D835" s="14" t="s">
        <v>35</v>
      </c>
      <c r="E835" s="14"/>
      <c r="F835" s="14"/>
      <c r="G835" s="13"/>
      <c r="H835" s="15">
        <v>127550</v>
      </c>
      <c r="I835" s="13" t="s">
        <v>68</v>
      </c>
      <c r="J835" s="16"/>
      <c r="K835" s="16"/>
      <c r="L835" s="16"/>
      <c r="M835" s="16">
        <v>1</v>
      </c>
      <c r="N835" s="16"/>
      <c r="O835" s="16"/>
      <c r="P835" s="16"/>
      <c r="Q835" s="16"/>
      <c r="R835" s="16"/>
      <c r="S835" s="16"/>
      <c r="T835" s="16"/>
      <c r="U835" s="16"/>
    </row>
    <row r="836" spans="1:21" customFormat="1" x14ac:dyDescent="0.25">
      <c r="A836" s="5">
        <v>827</v>
      </c>
      <c r="B836" s="6"/>
      <c r="C836" s="6" t="s">
        <v>462</v>
      </c>
      <c r="D836" s="7"/>
      <c r="E836" s="5">
        <v>150</v>
      </c>
      <c r="F836" s="7" t="s">
        <v>85</v>
      </c>
      <c r="G836" s="17">
        <v>150</v>
      </c>
      <c r="H836" s="17">
        <v>22500</v>
      </c>
      <c r="I836" s="18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customFormat="1" x14ac:dyDescent="0.25">
      <c r="A837" s="5">
        <v>828</v>
      </c>
      <c r="B837" s="6"/>
      <c r="C837" s="6" t="s">
        <v>463</v>
      </c>
      <c r="D837" s="7"/>
      <c r="E837" s="5">
        <v>150</v>
      </c>
      <c r="F837" s="7" t="s">
        <v>85</v>
      </c>
      <c r="G837" s="17">
        <v>120</v>
      </c>
      <c r="H837" s="17">
        <v>18000</v>
      </c>
      <c r="I837" s="18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customFormat="1" x14ac:dyDescent="0.25">
      <c r="A838" s="5">
        <v>829</v>
      </c>
      <c r="B838" s="6"/>
      <c r="C838" s="6" t="s">
        <v>464</v>
      </c>
      <c r="D838" s="7"/>
      <c r="E838" s="5">
        <v>150</v>
      </c>
      <c r="F838" s="7" t="s">
        <v>85</v>
      </c>
      <c r="G838" s="17">
        <v>180</v>
      </c>
      <c r="H838" s="17">
        <v>27000</v>
      </c>
      <c r="I838" s="18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customFormat="1" x14ac:dyDescent="0.25">
      <c r="A839" s="5">
        <v>830</v>
      </c>
      <c r="B839" s="6"/>
      <c r="C839" s="6" t="s">
        <v>465</v>
      </c>
      <c r="D839" s="7"/>
      <c r="E839" s="5">
        <v>150</v>
      </c>
      <c r="F839" s="7" t="s">
        <v>85</v>
      </c>
      <c r="G839" s="17">
        <v>120</v>
      </c>
      <c r="H839" s="17">
        <v>18000</v>
      </c>
      <c r="I839" s="18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customFormat="1" x14ac:dyDescent="0.25">
      <c r="A840" s="5">
        <v>831</v>
      </c>
      <c r="B840" s="6"/>
      <c r="C840" s="6" t="s">
        <v>466</v>
      </c>
      <c r="D840" s="7"/>
      <c r="E840" s="5">
        <v>150</v>
      </c>
      <c r="F840" s="7" t="s">
        <v>85</v>
      </c>
      <c r="G840" s="17">
        <v>180</v>
      </c>
      <c r="H840" s="17">
        <v>27000</v>
      </c>
      <c r="I840" s="18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customFormat="1" x14ac:dyDescent="0.25">
      <c r="A841" s="5">
        <v>832</v>
      </c>
      <c r="B841" s="6"/>
      <c r="C841" s="6" t="s">
        <v>190</v>
      </c>
      <c r="D841" s="7"/>
      <c r="E841" s="5">
        <v>40</v>
      </c>
      <c r="F841" s="7" t="s">
        <v>108</v>
      </c>
      <c r="G841" s="17">
        <v>75</v>
      </c>
      <c r="H841" s="17">
        <v>3000</v>
      </c>
      <c r="I841" s="18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customFormat="1" x14ac:dyDescent="0.25">
      <c r="A842" s="5">
        <v>833</v>
      </c>
      <c r="B842" s="6"/>
      <c r="C842" s="6" t="s">
        <v>191</v>
      </c>
      <c r="D842" s="7"/>
      <c r="E842" s="5">
        <v>40</v>
      </c>
      <c r="F842" s="7" t="s">
        <v>108</v>
      </c>
      <c r="G842" s="17">
        <v>95</v>
      </c>
      <c r="H842" s="17">
        <v>3800</v>
      </c>
      <c r="I842" s="18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customFormat="1" x14ac:dyDescent="0.25">
      <c r="A843" s="5">
        <v>834</v>
      </c>
      <c r="B843" s="6"/>
      <c r="C843" s="6" t="s">
        <v>192</v>
      </c>
      <c r="D843" s="7"/>
      <c r="E843" s="5">
        <v>150</v>
      </c>
      <c r="F843" s="7" t="s">
        <v>193</v>
      </c>
      <c r="G843" s="17">
        <v>35</v>
      </c>
      <c r="H843" s="17">
        <v>5250</v>
      </c>
      <c r="I843" s="18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customFormat="1" x14ac:dyDescent="0.25">
      <c r="A844" s="5">
        <v>835</v>
      </c>
      <c r="B844" s="6"/>
      <c r="C844" s="6" t="s">
        <v>194</v>
      </c>
      <c r="D844" s="7"/>
      <c r="E844" s="5">
        <v>40</v>
      </c>
      <c r="F844" s="7" t="s">
        <v>108</v>
      </c>
      <c r="G844" s="17">
        <v>75</v>
      </c>
      <c r="H844" s="17">
        <v>3000</v>
      </c>
      <c r="I844" s="18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customFormat="1" ht="25.5" x14ac:dyDescent="0.25">
      <c r="A845" s="8">
        <v>836</v>
      </c>
      <c r="B845" s="13" t="s">
        <v>439</v>
      </c>
      <c r="C845" s="13" t="s">
        <v>411</v>
      </c>
      <c r="D845" s="14" t="s">
        <v>35</v>
      </c>
      <c r="E845" s="14"/>
      <c r="F845" s="14"/>
      <c r="G845" s="13"/>
      <c r="H845" s="15">
        <v>20000</v>
      </c>
      <c r="I845" s="13" t="s">
        <v>68</v>
      </c>
      <c r="J845" s="16"/>
      <c r="K845" s="23"/>
      <c r="L845" s="23"/>
      <c r="M845" s="23">
        <v>1</v>
      </c>
      <c r="N845" s="23"/>
      <c r="O845" s="23"/>
      <c r="P845" s="23"/>
      <c r="Q845" s="23"/>
      <c r="R845" s="23">
        <v>1</v>
      </c>
      <c r="S845" s="23"/>
      <c r="T845" s="23"/>
      <c r="U845" s="23"/>
    </row>
    <row r="846" spans="1:21" customFormat="1" x14ac:dyDescent="0.25">
      <c r="A846" s="5">
        <v>837</v>
      </c>
      <c r="B846" s="6"/>
      <c r="C846" s="6" t="s">
        <v>84</v>
      </c>
      <c r="D846" s="7"/>
      <c r="E846" s="5">
        <v>30</v>
      </c>
      <c r="F846" s="7" t="s">
        <v>85</v>
      </c>
      <c r="G846" s="17">
        <v>150</v>
      </c>
      <c r="H846" s="17">
        <v>4500</v>
      </c>
      <c r="I846" s="18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customFormat="1" x14ac:dyDescent="0.25">
      <c r="A847" s="5">
        <v>838</v>
      </c>
      <c r="B847" s="6"/>
      <c r="C847" s="6" t="s">
        <v>86</v>
      </c>
      <c r="D847" s="7"/>
      <c r="E847" s="5">
        <v>30</v>
      </c>
      <c r="F847" s="7" t="s">
        <v>85</v>
      </c>
      <c r="G847" s="17">
        <v>120</v>
      </c>
      <c r="H847" s="17">
        <v>3600</v>
      </c>
      <c r="I847" s="18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customFormat="1" x14ac:dyDescent="0.25">
      <c r="A848" s="5">
        <v>839</v>
      </c>
      <c r="B848" s="6"/>
      <c r="C848" s="6" t="s">
        <v>87</v>
      </c>
      <c r="D848" s="7"/>
      <c r="E848" s="5">
        <v>30</v>
      </c>
      <c r="F848" s="7" t="s">
        <v>85</v>
      </c>
      <c r="G848" s="17">
        <v>180</v>
      </c>
      <c r="H848" s="17">
        <v>5400</v>
      </c>
      <c r="I848" s="18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customFormat="1" x14ac:dyDescent="0.25">
      <c r="A849" s="5">
        <v>840</v>
      </c>
      <c r="B849" s="6"/>
      <c r="C849" s="6" t="s">
        <v>88</v>
      </c>
      <c r="D849" s="7"/>
      <c r="E849" s="5">
        <v>30</v>
      </c>
      <c r="F849" s="7" t="s">
        <v>85</v>
      </c>
      <c r="G849" s="17">
        <v>120</v>
      </c>
      <c r="H849" s="17">
        <v>3600</v>
      </c>
      <c r="I849" s="18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customFormat="1" x14ac:dyDescent="0.25">
      <c r="A850" s="5">
        <v>841</v>
      </c>
      <c r="B850" s="6"/>
      <c r="C850" s="6" t="s">
        <v>467</v>
      </c>
      <c r="D850" s="7"/>
      <c r="E850" s="5">
        <v>116</v>
      </c>
      <c r="F850" s="7" t="s">
        <v>153</v>
      </c>
      <c r="G850" s="17">
        <v>25</v>
      </c>
      <c r="H850" s="17">
        <v>2900</v>
      </c>
      <c r="I850" s="18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customFormat="1" ht="25.5" x14ac:dyDescent="0.25">
      <c r="A851" s="8">
        <v>842</v>
      </c>
      <c r="B851" s="13" t="s">
        <v>439</v>
      </c>
      <c r="C851" s="13" t="s">
        <v>357</v>
      </c>
      <c r="D851" s="14" t="s">
        <v>35</v>
      </c>
      <c r="E851" s="14"/>
      <c r="F851" s="14"/>
      <c r="G851" s="13"/>
      <c r="H851" s="15">
        <v>274500</v>
      </c>
      <c r="I851" s="13" t="s">
        <v>68</v>
      </c>
      <c r="J851" s="16"/>
      <c r="K851" s="23"/>
      <c r="L851" s="23">
        <v>1</v>
      </c>
      <c r="M851" s="23"/>
      <c r="N851" s="23"/>
      <c r="O851" s="23"/>
      <c r="P851" s="23">
        <v>1</v>
      </c>
      <c r="Q851" s="23"/>
      <c r="R851" s="23"/>
      <c r="S851" s="23"/>
      <c r="T851" s="23"/>
      <c r="U851" s="23"/>
    </row>
    <row r="852" spans="1:21" customFormat="1" x14ac:dyDescent="0.25">
      <c r="A852" s="5">
        <v>843</v>
      </c>
      <c r="B852" s="6"/>
      <c r="C852" s="6" t="s">
        <v>468</v>
      </c>
      <c r="D852" s="7"/>
      <c r="E852" s="5">
        <v>600</v>
      </c>
      <c r="F852" s="7" t="s">
        <v>85</v>
      </c>
      <c r="G852" s="17">
        <v>120</v>
      </c>
      <c r="H852" s="17">
        <v>72000</v>
      </c>
      <c r="I852" s="18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customFormat="1" x14ac:dyDescent="0.25">
      <c r="A853" s="5">
        <v>844</v>
      </c>
      <c r="B853" s="6"/>
      <c r="C853" s="6" t="s">
        <v>469</v>
      </c>
      <c r="D853" s="7"/>
      <c r="E853" s="5">
        <v>600</v>
      </c>
      <c r="F853" s="7" t="s">
        <v>85</v>
      </c>
      <c r="G853" s="17">
        <v>120</v>
      </c>
      <c r="H853" s="17">
        <v>72000</v>
      </c>
      <c r="I853" s="18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customFormat="1" x14ac:dyDescent="0.25">
      <c r="A854" s="5">
        <v>845</v>
      </c>
      <c r="B854" s="6"/>
      <c r="C854" s="6" t="s">
        <v>470</v>
      </c>
      <c r="D854" s="7"/>
      <c r="E854" s="5">
        <v>600</v>
      </c>
      <c r="F854" s="7" t="s">
        <v>85</v>
      </c>
      <c r="G854" s="17">
        <v>150</v>
      </c>
      <c r="H854" s="17">
        <v>90000</v>
      </c>
      <c r="I854" s="18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customFormat="1" x14ac:dyDescent="0.25">
      <c r="A855" s="5">
        <v>846</v>
      </c>
      <c r="B855" s="6"/>
      <c r="C855" s="6" t="s">
        <v>471</v>
      </c>
      <c r="D855" s="7"/>
      <c r="E855" s="5">
        <v>600</v>
      </c>
      <c r="F855" s="7" t="s">
        <v>153</v>
      </c>
      <c r="G855" s="17">
        <v>25</v>
      </c>
      <c r="H855" s="17">
        <v>15000</v>
      </c>
      <c r="I855" s="18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customFormat="1" x14ac:dyDescent="0.25">
      <c r="A856" s="5">
        <v>847</v>
      </c>
      <c r="B856" s="6"/>
      <c r="C856" s="6" t="s">
        <v>472</v>
      </c>
      <c r="D856" s="7"/>
      <c r="E856" s="5">
        <v>8</v>
      </c>
      <c r="F856" s="7" t="s">
        <v>108</v>
      </c>
      <c r="G856" s="17">
        <v>400</v>
      </c>
      <c r="H856" s="17">
        <v>3200</v>
      </c>
      <c r="I856" s="18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customFormat="1" x14ac:dyDescent="0.25">
      <c r="A857" s="5">
        <v>848</v>
      </c>
      <c r="B857" s="6"/>
      <c r="C857" s="6" t="s">
        <v>473</v>
      </c>
      <c r="D857" s="7"/>
      <c r="E857" s="5">
        <v>8</v>
      </c>
      <c r="F857" s="7" t="s">
        <v>474</v>
      </c>
      <c r="G857" s="17">
        <v>82.5</v>
      </c>
      <c r="H857" s="17">
        <v>660</v>
      </c>
      <c r="I857" s="18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customFormat="1" x14ac:dyDescent="0.25">
      <c r="A858" s="5">
        <v>849</v>
      </c>
      <c r="B858" s="6"/>
      <c r="C858" s="6" t="s">
        <v>475</v>
      </c>
      <c r="D858" s="7"/>
      <c r="E858" s="5">
        <v>8</v>
      </c>
      <c r="F858" s="7" t="s">
        <v>108</v>
      </c>
      <c r="G858" s="17">
        <v>80</v>
      </c>
      <c r="H858" s="17">
        <v>640</v>
      </c>
      <c r="I858" s="18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customFormat="1" x14ac:dyDescent="0.25">
      <c r="A859" s="5">
        <v>850</v>
      </c>
      <c r="B859" s="6"/>
      <c r="C859" s="6" t="s">
        <v>476</v>
      </c>
      <c r="D859" s="7"/>
      <c r="E859" s="5">
        <v>600</v>
      </c>
      <c r="F859" s="7" t="s">
        <v>193</v>
      </c>
      <c r="G859" s="17">
        <v>35</v>
      </c>
      <c r="H859" s="17">
        <v>21000</v>
      </c>
      <c r="I859" s="18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customFormat="1" ht="25.5" x14ac:dyDescent="0.25">
      <c r="A860" s="8">
        <v>851</v>
      </c>
      <c r="B860" s="13" t="s">
        <v>439</v>
      </c>
      <c r="C860" s="13" t="s">
        <v>283</v>
      </c>
      <c r="D860" s="14" t="s">
        <v>35</v>
      </c>
      <c r="E860" s="14"/>
      <c r="F860" s="14"/>
      <c r="G860" s="13"/>
      <c r="H860" s="15">
        <v>25580</v>
      </c>
      <c r="I860" s="13" t="s">
        <v>68</v>
      </c>
      <c r="J860" s="16"/>
      <c r="K860" s="16"/>
      <c r="L860" s="16">
        <v>1</v>
      </c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customFormat="1" x14ac:dyDescent="0.25">
      <c r="A861" s="5">
        <v>852</v>
      </c>
      <c r="B861" s="6"/>
      <c r="C861" s="6" t="s">
        <v>477</v>
      </c>
      <c r="D861" s="7"/>
      <c r="E861" s="5">
        <v>20</v>
      </c>
      <c r="F861" s="7" t="s">
        <v>85</v>
      </c>
      <c r="G861" s="17">
        <v>150</v>
      </c>
      <c r="H861" s="17">
        <v>3000</v>
      </c>
      <c r="I861" s="18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customFormat="1" x14ac:dyDescent="0.25">
      <c r="A862" s="5">
        <v>853</v>
      </c>
      <c r="B862" s="6"/>
      <c r="C862" s="6" t="s">
        <v>87</v>
      </c>
      <c r="D862" s="7"/>
      <c r="E862" s="5">
        <v>20</v>
      </c>
      <c r="F862" s="7" t="s">
        <v>85</v>
      </c>
      <c r="G862" s="17">
        <v>200</v>
      </c>
      <c r="H862" s="17">
        <v>4000</v>
      </c>
      <c r="I862" s="18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customFormat="1" x14ac:dyDescent="0.25">
      <c r="A863" s="5">
        <v>854</v>
      </c>
      <c r="B863" s="6"/>
      <c r="C863" s="6" t="s">
        <v>478</v>
      </c>
      <c r="D863" s="7"/>
      <c r="E863" s="5">
        <v>20</v>
      </c>
      <c r="F863" s="7" t="s">
        <v>85</v>
      </c>
      <c r="G863" s="17">
        <v>150</v>
      </c>
      <c r="H863" s="17">
        <v>3000</v>
      </c>
      <c r="I863" s="18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customFormat="1" x14ac:dyDescent="0.25">
      <c r="A864" s="5">
        <v>855</v>
      </c>
      <c r="B864" s="6"/>
      <c r="C864" s="6" t="s">
        <v>89</v>
      </c>
      <c r="D864" s="7"/>
      <c r="E864" s="5">
        <v>20</v>
      </c>
      <c r="F864" s="7" t="s">
        <v>85</v>
      </c>
      <c r="G864" s="17">
        <v>200</v>
      </c>
      <c r="H864" s="17">
        <v>4000</v>
      </c>
      <c r="I864" s="18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customFormat="1" x14ac:dyDescent="0.25">
      <c r="A865" s="5">
        <v>856</v>
      </c>
      <c r="B865" s="6"/>
      <c r="C865" s="6" t="s">
        <v>479</v>
      </c>
      <c r="D865" s="7"/>
      <c r="E865" s="5">
        <v>60</v>
      </c>
      <c r="F865" s="7" t="s">
        <v>480</v>
      </c>
      <c r="G865" s="17">
        <v>48</v>
      </c>
      <c r="H865" s="17">
        <v>2880</v>
      </c>
      <c r="I865" s="18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customFormat="1" x14ac:dyDescent="0.25">
      <c r="A866" s="5">
        <v>857</v>
      </c>
      <c r="B866" s="6"/>
      <c r="C866" s="6" t="s">
        <v>106</v>
      </c>
      <c r="D866" s="7"/>
      <c r="E866" s="5">
        <v>6</v>
      </c>
      <c r="F866" s="7" t="s">
        <v>101</v>
      </c>
      <c r="G866" s="17">
        <v>450</v>
      </c>
      <c r="H866" s="17">
        <v>2700</v>
      </c>
      <c r="I866" s="18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customFormat="1" x14ac:dyDescent="0.25">
      <c r="A867" s="5">
        <v>858</v>
      </c>
      <c r="B867" s="6"/>
      <c r="C867" s="6" t="s">
        <v>194</v>
      </c>
      <c r="D867" s="7"/>
      <c r="E867" s="5">
        <v>10</v>
      </c>
      <c r="F867" s="7" t="s">
        <v>108</v>
      </c>
      <c r="G867" s="17">
        <v>150</v>
      </c>
      <c r="H867" s="17">
        <v>1500</v>
      </c>
      <c r="I867" s="18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customFormat="1" x14ac:dyDescent="0.25">
      <c r="A868" s="5">
        <v>859</v>
      </c>
      <c r="B868" s="6"/>
      <c r="C868" s="6" t="s">
        <v>119</v>
      </c>
      <c r="D868" s="7"/>
      <c r="E868" s="5">
        <v>10</v>
      </c>
      <c r="F868" s="7" t="s">
        <v>108</v>
      </c>
      <c r="G868" s="17">
        <v>300</v>
      </c>
      <c r="H868" s="17">
        <v>3000</v>
      </c>
      <c r="I868" s="18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customFormat="1" x14ac:dyDescent="0.25">
      <c r="A869" s="5">
        <v>860</v>
      </c>
      <c r="B869" s="6"/>
      <c r="C869" s="6" t="s">
        <v>190</v>
      </c>
      <c r="D869" s="7"/>
      <c r="E869" s="5">
        <v>10</v>
      </c>
      <c r="F869" s="7" t="s">
        <v>108</v>
      </c>
      <c r="G869" s="17">
        <v>150</v>
      </c>
      <c r="H869" s="17">
        <v>1500</v>
      </c>
      <c r="I869" s="18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customFormat="1" x14ac:dyDescent="0.25">
      <c r="A870" s="8">
        <v>861</v>
      </c>
      <c r="B870" s="13" t="s">
        <v>439</v>
      </c>
      <c r="C870" s="13" t="s">
        <v>317</v>
      </c>
      <c r="D870" s="14" t="s">
        <v>35</v>
      </c>
      <c r="E870" s="14"/>
      <c r="F870" s="14"/>
      <c r="G870" s="13"/>
      <c r="H870" s="15">
        <v>88000</v>
      </c>
      <c r="I870" s="13" t="s">
        <v>68</v>
      </c>
      <c r="J870" s="16"/>
      <c r="K870" s="23"/>
      <c r="L870" s="23"/>
      <c r="M870" s="23">
        <v>1</v>
      </c>
      <c r="N870" s="23"/>
      <c r="O870" s="23"/>
      <c r="P870" s="23"/>
      <c r="Q870" s="23"/>
      <c r="R870" s="23"/>
      <c r="S870" s="23">
        <v>1</v>
      </c>
      <c r="T870" s="23"/>
      <c r="U870" s="23"/>
    </row>
    <row r="871" spans="1:21" customFormat="1" x14ac:dyDescent="0.25">
      <c r="A871" s="5">
        <v>862</v>
      </c>
      <c r="B871" s="6"/>
      <c r="C871" s="6" t="s">
        <v>481</v>
      </c>
      <c r="D871" s="7"/>
      <c r="E871" s="5">
        <v>8</v>
      </c>
      <c r="F871" s="7" t="s">
        <v>101</v>
      </c>
      <c r="G871" s="17">
        <v>350</v>
      </c>
      <c r="H871" s="17">
        <v>2800</v>
      </c>
      <c r="I871" s="18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customFormat="1" x14ac:dyDescent="0.25">
      <c r="A872" s="5">
        <v>863</v>
      </c>
      <c r="B872" s="6"/>
      <c r="C872" s="6" t="s">
        <v>482</v>
      </c>
      <c r="D872" s="7"/>
      <c r="E872" s="5">
        <v>120</v>
      </c>
      <c r="F872" s="7" t="s">
        <v>85</v>
      </c>
      <c r="G872" s="17">
        <v>130</v>
      </c>
      <c r="H872" s="17">
        <v>15600</v>
      </c>
      <c r="I872" s="18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customFormat="1" x14ac:dyDescent="0.25">
      <c r="A873" s="5">
        <v>864</v>
      </c>
      <c r="B873" s="6"/>
      <c r="C873" s="6" t="s">
        <v>483</v>
      </c>
      <c r="D873" s="7"/>
      <c r="E873" s="5">
        <v>120</v>
      </c>
      <c r="F873" s="7" t="s">
        <v>85</v>
      </c>
      <c r="G873" s="17">
        <v>150</v>
      </c>
      <c r="H873" s="17">
        <v>18000</v>
      </c>
      <c r="I873" s="18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customFormat="1" x14ac:dyDescent="0.25">
      <c r="A874" s="5">
        <v>865</v>
      </c>
      <c r="B874" s="6"/>
      <c r="C874" s="6" t="s">
        <v>484</v>
      </c>
      <c r="D874" s="7"/>
      <c r="E874" s="5">
        <v>120</v>
      </c>
      <c r="F874" s="7" t="s">
        <v>85</v>
      </c>
      <c r="G874" s="17">
        <v>120</v>
      </c>
      <c r="H874" s="17">
        <v>14400</v>
      </c>
      <c r="I874" s="18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customFormat="1" x14ac:dyDescent="0.25">
      <c r="A875" s="5">
        <v>866</v>
      </c>
      <c r="B875" s="6"/>
      <c r="C875" s="6" t="s">
        <v>485</v>
      </c>
      <c r="D875" s="7"/>
      <c r="E875" s="5">
        <v>120</v>
      </c>
      <c r="F875" s="7" t="s">
        <v>85</v>
      </c>
      <c r="G875" s="17">
        <v>120</v>
      </c>
      <c r="H875" s="17">
        <v>14400</v>
      </c>
      <c r="I875" s="18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customFormat="1" x14ac:dyDescent="0.25">
      <c r="A876" s="5">
        <v>867</v>
      </c>
      <c r="B876" s="6"/>
      <c r="C876" s="6" t="s">
        <v>486</v>
      </c>
      <c r="D876" s="7"/>
      <c r="E876" s="5">
        <v>100</v>
      </c>
      <c r="F876" s="7" t="s">
        <v>85</v>
      </c>
      <c r="G876" s="17">
        <v>180</v>
      </c>
      <c r="H876" s="17">
        <v>18000</v>
      </c>
      <c r="I876" s="18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customFormat="1" x14ac:dyDescent="0.25">
      <c r="A877" s="5">
        <v>868</v>
      </c>
      <c r="B877" s="6"/>
      <c r="C877" s="6" t="s">
        <v>487</v>
      </c>
      <c r="D877" s="7"/>
      <c r="E877" s="5">
        <v>120</v>
      </c>
      <c r="F877" s="7" t="s">
        <v>193</v>
      </c>
      <c r="G877" s="17">
        <v>40</v>
      </c>
      <c r="H877" s="17">
        <v>4800</v>
      </c>
      <c r="I877" s="18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customFormat="1" x14ac:dyDescent="0.25">
      <c r="A878" s="8">
        <v>869</v>
      </c>
      <c r="B878" s="13" t="s">
        <v>439</v>
      </c>
      <c r="C878" s="13" t="s">
        <v>414</v>
      </c>
      <c r="D878" s="14" t="s">
        <v>35</v>
      </c>
      <c r="E878" s="14"/>
      <c r="F878" s="14"/>
      <c r="G878" s="13"/>
      <c r="H878" s="15">
        <v>70000</v>
      </c>
      <c r="I878" s="13" t="s">
        <v>68</v>
      </c>
      <c r="J878" s="24"/>
      <c r="K878" s="25"/>
      <c r="L878" s="25"/>
      <c r="M878" s="25"/>
      <c r="N878" s="25"/>
      <c r="O878" s="25">
        <v>1</v>
      </c>
      <c r="P878" s="25"/>
      <c r="Q878" s="25"/>
      <c r="R878" s="25">
        <v>1</v>
      </c>
      <c r="S878" s="25"/>
      <c r="T878" s="25"/>
      <c r="U878" s="25"/>
    </row>
    <row r="879" spans="1:21" customFormat="1" x14ac:dyDescent="0.25">
      <c r="A879" s="5">
        <v>870</v>
      </c>
      <c r="B879" s="6"/>
      <c r="C879" s="6" t="s">
        <v>84</v>
      </c>
      <c r="D879" s="7"/>
      <c r="E879" s="5">
        <v>100</v>
      </c>
      <c r="F879" s="7" t="s">
        <v>85</v>
      </c>
      <c r="G879" s="17">
        <v>120</v>
      </c>
      <c r="H879" s="17">
        <v>12000</v>
      </c>
      <c r="I879" s="18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customFormat="1" x14ac:dyDescent="0.25">
      <c r="A880" s="5">
        <v>871</v>
      </c>
      <c r="B880" s="6"/>
      <c r="C880" s="6" t="s">
        <v>86</v>
      </c>
      <c r="D880" s="7"/>
      <c r="E880" s="5">
        <v>160</v>
      </c>
      <c r="F880" s="7" t="s">
        <v>85</v>
      </c>
      <c r="G880" s="17">
        <v>100</v>
      </c>
      <c r="H880" s="17">
        <v>16000</v>
      </c>
      <c r="I880" s="18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2" x14ac:dyDescent="0.25">
      <c r="A881" s="5">
        <v>872</v>
      </c>
      <c r="B881" s="6"/>
      <c r="C881" s="6" t="s">
        <v>87</v>
      </c>
      <c r="D881" s="7"/>
      <c r="E881" s="5">
        <v>160</v>
      </c>
      <c r="F881" s="7" t="s">
        <v>85</v>
      </c>
      <c r="G881" s="17">
        <v>150</v>
      </c>
      <c r="H881" s="17">
        <v>24000</v>
      </c>
      <c r="I881" s="18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/>
    </row>
    <row r="882" spans="1:22" x14ac:dyDescent="0.25">
      <c r="A882" s="5">
        <v>873</v>
      </c>
      <c r="B882" s="6"/>
      <c r="C882" s="6" t="s">
        <v>88</v>
      </c>
      <c r="D882" s="7"/>
      <c r="E882" s="5">
        <v>160</v>
      </c>
      <c r="F882" s="7" t="s">
        <v>85</v>
      </c>
      <c r="G882" s="17">
        <v>100</v>
      </c>
      <c r="H882" s="17">
        <v>16000</v>
      </c>
      <c r="I882" s="18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/>
    </row>
    <row r="883" spans="1:22" x14ac:dyDescent="0.25">
      <c r="A883" s="5">
        <v>874</v>
      </c>
      <c r="B883" s="6"/>
      <c r="C883" s="6" t="s">
        <v>106</v>
      </c>
      <c r="D883" s="7"/>
      <c r="E883" s="5">
        <v>80</v>
      </c>
      <c r="F883" s="7" t="s">
        <v>153</v>
      </c>
      <c r="G883" s="17">
        <v>25</v>
      </c>
      <c r="H883" s="17">
        <v>2000</v>
      </c>
      <c r="I883" s="18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/>
    </row>
    <row r="884" spans="1:22" ht="25.5" x14ac:dyDescent="0.25">
      <c r="A884" s="8">
        <v>875</v>
      </c>
      <c r="B884" s="13" t="s">
        <v>439</v>
      </c>
      <c r="C884" s="13" t="s">
        <v>415</v>
      </c>
      <c r="D884" s="14" t="s">
        <v>35</v>
      </c>
      <c r="E884" s="14"/>
      <c r="F884" s="14"/>
      <c r="G884" s="13"/>
      <c r="H884" s="15">
        <v>40000</v>
      </c>
      <c r="I884" s="13" t="s">
        <v>68</v>
      </c>
      <c r="J884" s="16"/>
      <c r="K884" s="16">
        <v>1</v>
      </c>
      <c r="L884" s="16"/>
      <c r="M884" s="16"/>
      <c r="N884" s="16"/>
      <c r="O884" s="16"/>
      <c r="P884" s="16"/>
      <c r="Q884" s="16">
        <v>1</v>
      </c>
      <c r="R884" s="16"/>
      <c r="S884" s="16"/>
      <c r="T884" s="16"/>
      <c r="U884" s="16"/>
      <c r="V884"/>
    </row>
    <row r="885" spans="1:22" x14ac:dyDescent="0.25">
      <c r="A885" s="5">
        <v>876</v>
      </c>
      <c r="B885" s="6"/>
      <c r="C885" s="6" t="s">
        <v>86</v>
      </c>
      <c r="D885" s="7"/>
      <c r="E885" s="5">
        <v>52</v>
      </c>
      <c r="F885" s="7" t="s">
        <v>85</v>
      </c>
      <c r="G885" s="17">
        <v>120</v>
      </c>
      <c r="H885" s="17">
        <v>6240</v>
      </c>
      <c r="I885" s="18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/>
    </row>
    <row r="886" spans="1:22" x14ac:dyDescent="0.25">
      <c r="A886" s="5">
        <v>877</v>
      </c>
      <c r="B886" s="6"/>
      <c r="C886" s="6" t="s">
        <v>87</v>
      </c>
      <c r="D886" s="7"/>
      <c r="E886" s="5">
        <v>52</v>
      </c>
      <c r="F886" s="7" t="s">
        <v>85</v>
      </c>
      <c r="G886" s="17">
        <v>150</v>
      </c>
      <c r="H886" s="17">
        <v>7800</v>
      </c>
      <c r="I886" s="18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/>
    </row>
    <row r="887" spans="1:22" x14ac:dyDescent="0.25">
      <c r="A887" s="5">
        <v>878</v>
      </c>
      <c r="B887" s="6"/>
      <c r="C887" s="6" t="s">
        <v>88</v>
      </c>
      <c r="D887" s="7"/>
      <c r="E887" s="5">
        <v>52</v>
      </c>
      <c r="F887" s="7" t="s">
        <v>85</v>
      </c>
      <c r="G887" s="17">
        <v>120</v>
      </c>
      <c r="H887" s="17">
        <v>6240</v>
      </c>
      <c r="I887" s="18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/>
    </row>
    <row r="888" spans="1:22" x14ac:dyDescent="0.25">
      <c r="A888" s="5">
        <v>879</v>
      </c>
      <c r="B888" s="6"/>
      <c r="C888" s="6" t="s">
        <v>467</v>
      </c>
      <c r="D888" s="7"/>
      <c r="E888" s="5">
        <v>140</v>
      </c>
      <c r="F888" s="7" t="s">
        <v>153</v>
      </c>
      <c r="G888" s="17">
        <v>35</v>
      </c>
      <c r="H888" s="17">
        <v>4900</v>
      </c>
      <c r="I888" s="18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/>
    </row>
    <row r="889" spans="1:22" x14ac:dyDescent="0.25">
      <c r="A889" s="5">
        <v>880</v>
      </c>
      <c r="B889" s="6"/>
      <c r="C889" s="6" t="s">
        <v>192</v>
      </c>
      <c r="D889" s="7"/>
      <c r="E889" s="5">
        <v>140</v>
      </c>
      <c r="F889" s="7" t="s">
        <v>193</v>
      </c>
      <c r="G889" s="17">
        <v>35</v>
      </c>
      <c r="H889" s="17">
        <v>4900</v>
      </c>
      <c r="I889" s="18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/>
    </row>
    <row r="890" spans="1:22" x14ac:dyDescent="0.25">
      <c r="A890" s="5">
        <v>881</v>
      </c>
      <c r="B890" s="6"/>
      <c r="C890" s="6" t="s">
        <v>119</v>
      </c>
      <c r="D890" s="7"/>
      <c r="E890" s="5">
        <v>10</v>
      </c>
      <c r="F890" s="7" t="s">
        <v>108</v>
      </c>
      <c r="G890" s="17">
        <v>180</v>
      </c>
      <c r="H890" s="17">
        <v>1800</v>
      </c>
      <c r="I890" s="18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/>
    </row>
    <row r="891" spans="1:22" x14ac:dyDescent="0.25">
      <c r="A891" s="5">
        <v>882</v>
      </c>
      <c r="B891" s="6"/>
      <c r="C891" s="6" t="s">
        <v>194</v>
      </c>
      <c r="D891" s="7"/>
      <c r="E891" s="5">
        <v>8</v>
      </c>
      <c r="F891" s="7" t="s">
        <v>108</v>
      </c>
      <c r="G891" s="17">
        <v>77.5</v>
      </c>
      <c r="H891" s="17">
        <v>620</v>
      </c>
      <c r="I891" s="18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/>
    </row>
    <row r="892" spans="1:22" x14ac:dyDescent="0.25">
      <c r="A892" s="5">
        <v>883</v>
      </c>
      <c r="B892" s="6"/>
      <c r="C892" s="6" t="s">
        <v>84</v>
      </c>
      <c r="D892" s="7"/>
      <c r="E892" s="5">
        <v>50</v>
      </c>
      <c r="F892" s="7" t="s">
        <v>85</v>
      </c>
      <c r="G892" s="17">
        <v>150</v>
      </c>
      <c r="H892" s="17">
        <v>7500</v>
      </c>
      <c r="I892" s="18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/>
    </row>
    <row r="893" spans="1:22" ht="25.5" x14ac:dyDescent="0.25">
      <c r="A893" s="8">
        <v>884</v>
      </c>
      <c r="B893" s="13" t="s">
        <v>439</v>
      </c>
      <c r="C893" s="13" t="s">
        <v>42</v>
      </c>
      <c r="D893" s="14" t="s">
        <v>35</v>
      </c>
      <c r="E893" s="14"/>
      <c r="F893" s="14"/>
      <c r="G893" s="13"/>
      <c r="H893" s="15">
        <v>49405</v>
      </c>
      <c r="I893" s="13" t="s">
        <v>68</v>
      </c>
      <c r="J893" s="16"/>
      <c r="K893" s="16"/>
      <c r="L893" s="16"/>
      <c r="M893" s="16"/>
      <c r="N893" s="16">
        <v>1</v>
      </c>
      <c r="O893" s="16"/>
      <c r="P893" s="16"/>
      <c r="Q893" s="16"/>
      <c r="R893" s="16"/>
      <c r="S893" s="16"/>
      <c r="T893" s="16"/>
      <c r="U893" s="16"/>
      <c r="V893" s="22" t="s">
        <v>43</v>
      </c>
    </row>
    <row r="894" spans="1:22" x14ac:dyDescent="0.25">
      <c r="A894" s="5">
        <v>885</v>
      </c>
      <c r="B894" s="6"/>
      <c r="C894" s="6" t="s">
        <v>84</v>
      </c>
      <c r="D894" s="7"/>
      <c r="E894" s="5">
        <v>64</v>
      </c>
      <c r="F894" s="7" t="s">
        <v>85</v>
      </c>
      <c r="G894" s="17">
        <v>120</v>
      </c>
      <c r="H894" s="17">
        <v>7680</v>
      </c>
      <c r="I894" s="18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/>
    </row>
    <row r="895" spans="1:22" x14ac:dyDescent="0.25">
      <c r="A895" s="5">
        <v>886</v>
      </c>
      <c r="B895" s="6"/>
      <c r="C895" s="6" t="s">
        <v>86</v>
      </c>
      <c r="D895" s="7"/>
      <c r="E895" s="5">
        <v>64</v>
      </c>
      <c r="F895" s="7" t="s">
        <v>85</v>
      </c>
      <c r="G895" s="17">
        <v>120</v>
      </c>
      <c r="H895" s="17">
        <v>7680</v>
      </c>
      <c r="I895" s="18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/>
    </row>
    <row r="896" spans="1:22" x14ac:dyDescent="0.25">
      <c r="A896" s="5">
        <v>887</v>
      </c>
      <c r="B896" s="6"/>
      <c r="C896" s="6" t="s">
        <v>87</v>
      </c>
      <c r="D896" s="7"/>
      <c r="E896" s="5">
        <v>64</v>
      </c>
      <c r="F896" s="7" t="s">
        <v>85</v>
      </c>
      <c r="G896" s="17">
        <v>180</v>
      </c>
      <c r="H896" s="17">
        <v>11520</v>
      </c>
      <c r="I896" s="18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/>
    </row>
    <row r="897" spans="1:21" customFormat="1" x14ac:dyDescent="0.25">
      <c r="A897" s="5">
        <v>888</v>
      </c>
      <c r="B897" s="6"/>
      <c r="C897" s="6" t="s">
        <v>106</v>
      </c>
      <c r="D897" s="7"/>
      <c r="E897" s="5">
        <v>72</v>
      </c>
      <c r="F897" s="7" t="s">
        <v>101</v>
      </c>
      <c r="G897" s="17">
        <v>25</v>
      </c>
      <c r="H897" s="17">
        <v>1800</v>
      </c>
      <c r="I897" s="18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customFormat="1" x14ac:dyDescent="0.25">
      <c r="A898" s="5">
        <v>889</v>
      </c>
      <c r="B898" s="6"/>
      <c r="C898" s="6" t="s">
        <v>88</v>
      </c>
      <c r="D898" s="7"/>
      <c r="E898" s="5">
        <v>64</v>
      </c>
      <c r="F898" s="7" t="s">
        <v>85</v>
      </c>
      <c r="G898" s="17">
        <v>118</v>
      </c>
      <c r="H898" s="17">
        <v>7552</v>
      </c>
      <c r="I898" s="18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customFormat="1" x14ac:dyDescent="0.25">
      <c r="A899" s="5">
        <v>890</v>
      </c>
      <c r="B899" s="6"/>
      <c r="C899" s="6" t="s">
        <v>89</v>
      </c>
      <c r="D899" s="7"/>
      <c r="E899" s="5">
        <v>61</v>
      </c>
      <c r="F899" s="7" t="s">
        <v>85</v>
      </c>
      <c r="G899" s="17">
        <v>177</v>
      </c>
      <c r="H899" s="17">
        <v>10797</v>
      </c>
      <c r="I899" s="18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customFormat="1" x14ac:dyDescent="0.25">
      <c r="A900" s="5">
        <v>891</v>
      </c>
      <c r="B900" s="6"/>
      <c r="C900" s="6" t="s">
        <v>488</v>
      </c>
      <c r="D900" s="7"/>
      <c r="E900" s="5">
        <v>72</v>
      </c>
      <c r="F900" s="7" t="s">
        <v>193</v>
      </c>
      <c r="G900" s="17">
        <v>33</v>
      </c>
      <c r="H900" s="17">
        <v>2376</v>
      </c>
      <c r="I900" s="18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customFormat="1" x14ac:dyDescent="0.25">
      <c r="A901" s="8">
        <v>892</v>
      </c>
      <c r="B901" s="13" t="s">
        <v>439</v>
      </c>
      <c r="C901" s="13" t="s">
        <v>489</v>
      </c>
      <c r="D901" s="14" t="s">
        <v>35</v>
      </c>
      <c r="E901" s="14"/>
      <c r="F901" s="14"/>
      <c r="G901" s="13"/>
      <c r="H901" s="15">
        <v>20000</v>
      </c>
      <c r="I901" s="13" t="s">
        <v>68</v>
      </c>
      <c r="J901" s="16"/>
      <c r="K901" s="16"/>
      <c r="L901" s="16">
        <v>1</v>
      </c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customFormat="1" x14ac:dyDescent="0.25">
      <c r="A902" s="5">
        <v>893</v>
      </c>
      <c r="B902" s="6"/>
      <c r="C902" s="6" t="s">
        <v>86</v>
      </c>
      <c r="D902" s="7"/>
      <c r="E902" s="5">
        <v>35</v>
      </c>
      <c r="F902" s="7" t="s">
        <v>85</v>
      </c>
      <c r="G902" s="17">
        <v>120</v>
      </c>
      <c r="H902" s="17">
        <v>4200</v>
      </c>
      <c r="I902" s="18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customFormat="1" x14ac:dyDescent="0.25">
      <c r="A903" s="5">
        <v>894</v>
      </c>
      <c r="B903" s="6"/>
      <c r="C903" s="6" t="s">
        <v>87</v>
      </c>
      <c r="D903" s="7"/>
      <c r="E903" s="5">
        <v>35</v>
      </c>
      <c r="F903" s="7" t="s">
        <v>85</v>
      </c>
      <c r="G903" s="17">
        <v>150</v>
      </c>
      <c r="H903" s="17">
        <v>5250</v>
      </c>
      <c r="I903" s="18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customFormat="1" x14ac:dyDescent="0.25">
      <c r="A904" s="5">
        <v>895</v>
      </c>
      <c r="B904" s="6"/>
      <c r="C904" s="6" t="s">
        <v>88</v>
      </c>
      <c r="D904" s="7"/>
      <c r="E904" s="5">
        <v>35</v>
      </c>
      <c r="F904" s="7" t="s">
        <v>85</v>
      </c>
      <c r="G904" s="17">
        <v>120</v>
      </c>
      <c r="H904" s="17">
        <v>4200</v>
      </c>
      <c r="I904" s="18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customFormat="1" x14ac:dyDescent="0.25">
      <c r="A905" s="5">
        <v>896</v>
      </c>
      <c r="B905" s="6"/>
      <c r="C905" s="6" t="s">
        <v>467</v>
      </c>
      <c r="D905" s="7"/>
      <c r="E905" s="5">
        <v>70</v>
      </c>
      <c r="F905" s="7" t="s">
        <v>153</v>
      </c>
      <c r="G905" s="17">
        <v>35</v>
      </c>
      <c r="H905" s="17">
        <v>2450</v>
      </c>
      <c r="I905" s="18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customFormat="1" x14ac:dyDescent="0.25">
      <c r="A906" s="5">
        <v>897</v>
      </c>
      <c r="B906" s="6"/>
      <c r="C906" s="6" t="s">
        <v>192</v>
      </c>
      <c r="D906" s="7"/>
      <c r="E906" s="5">
        <v>42</v>
      </c>
      <c r="F906" s="7" t="s">
        <v>193</v>
      </c>
      <c r="G906" s="17">
        <v>35</v>
      </c>
      <c r="H906" s="17">
        <v>1470</v>
      </c>
      <c r="I906" s="18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customFormat="1" x14ac:dyDescent="0.25">
      <c r="A907" s="5">
        <v>898</v>
      </c>
      <c r="B907" s="6"/>
      <c r="C907" s="6" t="s">
        <v>119</v>
      </c>
      <c r="D907" s="7"/>
      <c r="E907" s="5">
        <v>5</v>
      </c>
      <c r="F907" s="7" t="s">
        <v>108</v>
      </c>
      <c r="G907" s="17">
        <v>195</v>
      </c>
      <c r="H907" s="17">
        <v>975</v>
      </c>
      <c r="I907" s="18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customFormat="1" x14ac:dyDescent="0.25">
      <c r="A908" s="5">
        <v>899</v>
      </c>
      <c r="B908" s="6"/>
      <c r="C908" s="6" t="s">
        <v>490</v>
      </c>
      <c r="D908" s="7"/>
      <c r="E908" s="5">
        <v>1</v>
      </c>
      <c r="F908" s="7" t="s">
        <v>474</v>
      </c>
      <c r="G908" s="17">
        <v>105</v>
      </c>
      <c r="H908" s="17">
        <v>105</v>
      </c>
      <c r="I908" s="18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customFormat="1" x14ac:dyDescent="0.25">
      <c r="A909" s="5">
        <v>900</v>
      </c>
      <c r="B909" s="6"/>
      <c r="C909" s="6" t="s">
        <v>491</v>
      </c>
      <c r="D909" s="7"/>
      <c r="E909" s="5">
        <v>3</v>
      </c>
      <c r="F909" s="7" t="s">
        <v>108</v>
      </c>
      <c r="G909" s="17">
        <v>450</v>
      </c>
      <c r="H909" s="17">
        <v>1350</v>
      </c>
      <c r="I909" s="18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customFormat="1" ht="25.5" x14ac:dyDescent="0.25">
      <c r="A910" s="8">
        <v>901</v>
      </c>
      <c r="B910" s="13" t="s">
        <v>439</v>
      </c>
      <c r="C910" s="13" t="s">
        <v>492</v>
      </c>
      <c r="D910" s="14" t="s">
        <v>35</v>
      </c>
      <c r="E910" s="14"/>
      <c r="F910" s="14"/>
      <c r="G910" s="13"/>
      <c r="H910" s="15">
        <v>100000</v>
      </c>
      <c r="I910" s="13" t="s">
        <v>68</v>
      </c>
      <c r="J910" s="26"/>
      <c r="K910" s="23">
        <v>2</v>
      </c>
      <c r="L910" s="23"/>
      <c r="M910" s="23"/>
      <c r="N910" s="23"/>
      <c r="O910" s="23">
        <v>1</v>
      </c>
      <c r="P910" s="23"/>
      <c r="Q910" s="23"/>
      <c r="R910" s="23">
        <v>1</v>
      </c>
      <c r="S910" s="23"/>
      <c r="T910" s="23"/>
      <c r="U910" s="23"/>
    </row>
    <row r="911" spans="1:21" customFormat="1" x14ac:dyDescent="0.25">
      <c r="A911" s="5">
        <v>902</v>
      </c>
      <c r="B911" s="6"/>
      <c r="C911" s="6" t="s">
        <v>84</v>
      </c>
      <c r="D911" s="7"/>
      <c r="E911" s="5">
        <v>112</v>
      </c>
      <c r="F911" s="7" t="s">
        <v>85</v>
      </c>
      <c r="G911" s="17">
        <v>150</v>
      </c>
      <c r="H911" s="17">
        <v>16800</v>
      </c>
      <c r="I911" s="18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customFormat="1" x14ac:dyDescent="0.25">
      <c r="A912" s="5">
        <v>903</v>
      </c>
      <c r="B912" s="6"/>
      <c r="C912" s="6" t="s">
        <v>86</v>
      </c>
      <c r="D912" s="7"/>
      <c r="E912" s="5">
        <v>112</v>
      </c>
      <c r="F912" s="7" t="s">
        <v>85</v>
      </c>
      <c r="G912" s="17">
        <v>120</v>
      </c>
      <c r="H912" s="17">
        <v>13440</v>
      </c>
      <c r="I912" s="18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customFormat="1" x14ac:dyDescent="0.25">
      <c r="A913" s="5">
        <v>904</v>
      </c>
      <c r="B913" s="6"/>
      <c r="C913" s="6" t="s">
        <v>87</v>
      </c>
      <c r="D913" s="7"/>
      <c r="E913" s="5">
        <v>112</v>
      </c>
      <c r="F913" s="7" t="s">
        <v>85</v>
      </c>
      <c r="G913" s="17">
        <v>180</v>
      </c>
      <c r="H913" s="17">
        <v>20160</v>
      </c>
      <c r="I913" s="18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customFormat="1" x14ac:dyDescent="0.25">
      <c r="A914" s="5">
        <v>905</v>
      </c>
      <c r="B914" s="6"/>
      <c r="C914" s="6" t="s">
        <v>88</v>
      </c>
      <c r="D914" s="7"/>
      <c r="E914" s="5">
        <v>112</v>
      </c>
      <c r="F914" s="7" t="s">
        <v>85</v>
      </c>
      <c r="G914" s="17">
        <v>120</v>
      </c>
      <c r="H914" s="17">
        <v>13440</v>
      </c>
      <c r="I914" s="18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customFormat="1" x14ac:dyDescent="0.25">
      <c r="A915" s="5">
        <v>906</v>
      </c>
      <c r="B915" s="6"/>
      <c r="C915" s="6" t="s">
        <v>89</v>
      </c>
      <c r="D915" s="7"/>
      <c r="E915" s="5">
        <v>100</v>
      </c>
      <c r="F915" s="7" t="s">
        <v>85</v>
      </c>
      <c r="G915" s="17">
        <v>180</v>
      </c>
      <c r="H915" s="17">
        <v>18000</v>
      </c>
      <c r="I915" s="18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customFormat="1" x14ac:dyDescent="0.25">
      <c r="A916" s="5">
        <v>907</v>
      </c>
      <c r="B916" s="6"/>
      <c r="C916" s="6" t="s">
        <v>106</v>
      </c>
      <c r="D916" s="7"/>
      <c r="E916" s="5">
        <v>32</v>
      </c>
      <c r="F916" s="7" t="s">
        <v>101</v>
      </c>
      <c r="G916" s="17">
        <v>400</v>
      </c>
      <c r="H916" s="17">
        <v>12800</v>
      </c>
      <c r="I916" s="18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customFormat="1" x14ac:dyDescent="0.25">
      <c r="A917" s="5">
        <v>908</v>
      </c>
      <c r="B917" s="6"/>
      <c r="C917" s="6" t="s">
        <v>452</v>
      </c>
      <c r="D917" s="7"/>
      <c r="E917" s="5">
        <v>44</v>
      </c>
      <c r="F917" s="7" t="s">
        <v>108</v>
      </c>
      <c r="G917" s="17">
        <v>100</v>
      </c>
      <c r="H917" s="17">
        <v>4400</v>
      </c>
      <c r="I917" s="18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customFormat="1" x14ac:dyDescent="0.25">
      <c r="A918" s="5">
        <v>909</v>
      </c>
      <c r="B918" s="6"/>
      <c r="C918" s="6" t="s">
        <v>194</v>
      </c>
      <c r="D918" s="7"/>
      <c r="E918" s="5">
        <v>16</v>
      </c>
      <c r="F918" s="7" t="s">
        <v>108</v>
      </c>
      <c r="G918" s="17">
        <v>60</v>
      </c>
      <c r="H918" s="17">
        <v>960</v>
      </c>
      <c r="I918" s="18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customFormat="1" ht="25.5" x14ac:dyDescent="0.25">
      <c r="A919" s="8">
        <v>910</v>
      </c>
      <c r="B919" s="13" t="s">
        <v>439</v>
      </c>
      <c r="C919" s="13" t="s">
        <v>313</v>
      </c>
      <c r="D919" s="14" t="s">
        <v>35</v>
      </c>
      <c r="E919" s="14"/>
      <c r="F919" s="14"/>
      <c r="G919" s="13"/>
      <c r="H919" s="15">
        <v>228280</v>
      </c>
      <c r="I919" s="13" t="s">
        <v>68</v>
      </c>
      <c r="J919" s="16"/>
      <c r="K919" s="23">
        <v>1</v>
      </c>
      <c r="L919" s="23"/>
      <c r="M919" s="23"/>
      <c r="N919" s="23">
        <v>1</v>
      </c>
      <c r="O919" s="23"/>
      <c r="P919" s="23"/>
      <c r="Q919" s="23">
        <v>1</v>
      </c>
      <c r="R919" s="23"/>
      <c r="S919" s="23">
        <v>1</v>
      </c>
      <c r="T919" s="23"/>
      <c r="U919" s="20"/>
    </row>
    <row r="920" spans="1:21" customFormat="1" x14ac:dyDescent="0.25">
      <c r="A920" s="5">
        <v>911</v>
      </c>
      <c r="B920" s="6"/>
      <c r="C920" s="6" t="s">
        <v>493</v>
      </c>
      <c r="D920" s="7"/>
      <c r="E920" s="5">
        <v>248</v>
      </c>
      <c r="F920" s="7" t="s">
        <v>85</v>
      </c>
      <c r="G920" s="17">
        <v>150</v>
      </c>
      <c r="H920" s="17">
        <v>37200</v>
      </c>
      <c r="I920" s="18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customFormat="1" x14ac:dyDescent="0.25">
      <c r="A921" s="5">
        <v>912</v>
      </c>
      <c r="B921" s="6"/>
      <c r="C921" s="6" t="s">
        <v>87</v>
      </c>
      <c r="D921" s="7"/>
      <c r="E921" s="5">
        <v>248</v>
      </c>
      <c r="F921" s="7" t="s">
        <v>85</v>
      </c>
      <c r="G921" s="17">
        <v>250</v>
      </c>
      <c r="H921" s="17">
        <v>62000</v>
      </c>
      <c r="I921" s="18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customFormat="1" x14ac:dyDescent="0.25">
      <c r="A922" s="5">
        <v>913</v>
      </c>
      <c r="B922" s="6"/>
      <c r="C922" s="6" t="s">
        <v>106</v>
      </c>
      <c r="D922" s="7"/>
      <c r="E922" s="5">
        <v>248</v>
      </c>
      <c r="F922" s="7" t="s">
        <v>153</v>
      </c>
      <c r="G922" s="17">
        <v>35</v>
      </c>
      <c r="H922" s="17">
        <v>8680</v>
      </c>
      <c r="I922" s="18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customFormat="1" x14ac:dyDescent="0.25">
      <c r="A923" s="5">
        <v>914</v>
      </c>
      <c r="B923" s="6"/>
      <c r="C923" s="6" t="s">
        <v>488</v>
      </c>
      <c r="D923" s="7"/>
      <c r="E923" s="5">
        <v>248</v>
      </c>
      <c r="F923" s="7" t="s">
        <v>193</v>
      </c>
      <c r="G923" s="17">
        <v>60</v>
      </c>
      <c r="H923" s="17">
        <v>14880</v>
      </c>
      <c r="I923" s="18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customFormat="1" x14ac:dyDescent="0.25">
      <c r="A924" s="5">
        <v>915</v>
      </c>
      <c r="B924" s="6"/>
      <c r="C924" s="6" t="s">
        <v>494</v>
      </c>
      <c r="D924" s="7"/>
      <c r="E924" s="5">
        <v>40</v>
      </c>
      <c r="F924" s="7" t="s">
        <v>108</v>
      </c>
      <c r="G924" s="17">
        <v>600</v>
      </c>
      <c r="H924" s="17">
        <v>24000</v>
      </c>
      <c r="I924" s="18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customFormat="1" x14ac:dyDescent="0.25">
      <c r="A925" s="5">
        <v>916</v>
      </c>
      <c r="B925" s="6"/>
      <c r="C925" s="6" t="s">
        <v>119</v>
      </c>
      <c r="D925" s="7"/>
      <c r="E925" s="5">
        <v>248</v>
      </c>
      <c r="F925" s="7" t="s">
        <v>108</v>
      </c>
      <c r="G925" s="17">
        <v>300</v>
      </c>
      <c r="H925" s="17">
        <v>74400</v>
      </c>
      <c r="I925" s="18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customFormat="1" x14ac:dyDescent="0.25">
      <c r="A926" s="5">
        <v>917</v>
      </c>
      <c r="B926" s="6"/>
      <c r="C926" s="6" t="s">
        <v>495</v>
      </c>
      <c r="D926" s="7"/>
      <c r="E926" s="5">
        <v>8</v>
      </c>
      <c r="F926" s="7" t="s">
        <v>108</v>
      </c>
      <c r="G926" s="17">
        <v>450</v>
      </c>
      <c r="H926" s="17">
        <v>3600</v>
      </c>
      <c r="I926" s="18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customFormat="1" x14ac:dyDescent="0.25">
      <c r="A927" s="5">
        <v>918</v>
      </c>
      <c r="B927" s="6"/>
      <c r="C927" s="6" t="s">
        <v>496</v>
      </c>
      <c r="D927" s="7"/>
      <c r="E927" s="5">
        <v>4</v>
      </c>
      <c r="F927" s="7" t="s">
        <v>108</v>
      </c>
      <c r="G927" s="17">
        <v>400</v>
      </c>
      <c r="H927" s="17">
        <v>1600</v>
      </c>
      <c r="I927" s="18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customFormat="1" x14ac:dyDescent="0.25">
      <c r="A928" s="5">
        <v>919</v>
      </c>
      <c r="B928" s="6"/>
      <c r="C928" s="6" t="s">
        <v>497</v>
      </c>
      <c r="D928" s="7"/>
      <c r="E928" s="5">
        <v>4</v>
      </c>
      <c r="F928" s="7" t="s">
        <v>108</v>
      </c>
      <c r="G928" s="17">
        <v>280</v>
      </c>
      <c r="H928" s="17">
        <v>1120</v>
      </c>
      <c r="I928" s="18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customFormat="1" x14ac:dyDescent="0.25">
      <c r="A929" s="5">
        <v>920</v>
      </c>
      <c r="B929" s="6"/>
      <c r="C929" s="6" t="s">
        <v>490</v>
      </c>
      <c r="D929" s="7"/>
      <c r="E929" s="5">
        <v>8</v>
      </c>
      <c r="F929" s="7" t="s">
        <v>108</v>
      </c>
      <c r="G929" s="17">
        <v>100</v>
      </c>
      <c r="H929" s="17">
        <v>800</v>
      </c>
      <c r="I929" s="18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customFormat="1" x14ac:dyDescent="0.25">
      <c r="A930" s="8">
        <v>921</v>
      </c>
      <c r="B930" s="13" t="s">
        <v>439</v>
      </c>
      <c r="C930" s="13" t="s">
        <v>388</v>
      </c>
      <c r="D930" s="14" t="s">
        <v>35</v>
      </c>
      <c r="E930" s="14"/>
      <c r="F930" s="14"/>
      <c r="G930" s="13"/>
      <c r="H930" s="15">
        <v>381400</v>
      </c>
      <c r="I930" s="13" t="s">
        <v>68</v>
      </c>
      <c r="J930" s="16"/>
      <c r="K930" s="16">
        <v>1</v>
      </c>
      <c r="L930" s="16"/>
      <c r="M930" s="16"/>
      <c r="N930" s="16"/>
      <c r="O930" s="16"/>
      <c r="P930" s="16"/>
      <c r="Q930" s="16"/>
      <c r="R930" s="16"/>
      <c r="S930" s="16">
        <v>1</v>
      </c>
      <c r="T930" s="16"/>
      <c r="U930" s="16"/>
    </row>
    <row r="931" spans="1:21" customFormat="1" x14ac:dyDescent="0.25">
      <c r="A931" s="5">
        <v>922</v>
      </c>
      <c r="B931" s="6"/>
      <c r="C931" s="6" t="s">
        <v>470</v>
      </c>
      <c r="D931" s="7"/>
      <c r="E931" s="5">
        <v>620</v>
      </c>
      <c r="F931" s="7" t="s">
        <v>85</v>
      </c>
      <c r="G931" s="17">
        <v>180</v>
      </c>
      <c r="H931" s="17">
        <v>111600</v>
      </c>
      <c r="I931" s="18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customFormat="1" x14ac:dyDescent="0.25">
      <c r="A932" s="5">
        <v>923</v>
      </c>
      <c r="B932" s="6"/>
      <c r="C932" s="6" t="s">
        <v>177</v>
      </c>
      <c r="D932" s="7"/>
      <c r="E932" s="5">
        <v>620</v>
      </c>
      <c r="F932" s="7" t="s">
        <v>85</v>
      </c>
      <c r="G932" s="17">
        <v>150</v>
      </c>
      <c r="H932" s="17">
        <v>93000</v>
      </c>
      <c r="I932" s="18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customFormat="1" x14ac:dyDescent="0.25">
      <c r="A933" s="5">
        <v>924</v>
      </c>
      <c r="B933" s="6"/>
      <c r="C933" s="6" t="s">
        <v>468</v>
      </c>
      <c r="D933" s="7"/>
      <c r="E933" s="5">
        <v>620</v>
      </c>
      <c r="F933" s="7" t="s">
        <v>85</v>
      </c>
      <c r="G933" s="17">
        <v>120</v>
      </c>
      <c r="H933" s="17">
        <v>74400</v>
      </c>
      <c r="I933" s="18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customFormat="1" x14ac:dyDescent="0.25">
      <c r="A934" s="5">
        <v>925</v>
      </c>
      <c r="B934" s="6"/>
      <c r="C934" s="6" t="s">
        <v>469</v>
      </c>
      <c r="D934" s="7"/>
      <c r="E934" s="5">
        <v>620</v>
      </c>
      <c r="F934" s="7" t="s">
        <v>85</v>
      </c>
      <c r="G934" s="17">
        <v>120</v>
      </c>
      <c r="H934" s="17">
        <v>74400</v>
      </c>
      <c r="I934" s="18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customFormat="1" x14ac:dyDescent="0.25">
      <c r="A935" s="5">
        <v>926</v>
      </c>
      <c r="B935" s="6"/>
      <c r="C935" s="6" t="s">
        <v>471</v>
      </c>
      <c r="D935" s="7"/>
      <c r="E935" s="5">
        <v>800</v>
      </c>
      <c r="F935" s="7" t="s">
        <v>85</v>
      </c>
      <c r="G935" s="17">
        <v>35</v>
      </c>
      <c r="H935" s="17">
        <v>28000</v>
      </c>
      <c r="I935" s="18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customFormat="1" x14ac:dyDescent="0.25">
      <c r="A936" s="8">
        <v>927</v>
      </c>
      <c r="B936" s="13" t="s">
        <v>439</v>
      </c>
      <c r="C936" s="13" t="s">
        <v>47</v>
      </c>
      <c r="D936" s="14" t="s">
        <v>35</v>
      </c>
      <c r="E936" s="14"/>
      <c r="F936" s="14"/>
      <c r="G936" s="13"/>
      <c r="H936" s="15">
        <v>306600</v>
      </c>
      <c r="I936" s="13" t="s">
        <v>68</v>
      </c>
      <c r="J936" s="16"/>
      <c r="K936" s="16"/>
      <c r="L936" s="16"/>
      <c r="M936" s="16"/>
      <c r="N936" s="16"/>
      <c r="O936" s="16"/>
      <c r="P936" s="16"/>
      <c r="Q936" s="16">
        <v>1</v>
      </c>
      <c r="R936" s="16"/>
      <c r="S936" s="16"/>
      <c r="T936" s="16"/>
      <c r="U936" s="16"/>
    </row>
    <row r="937" spans="1:21" customFormat="1" x14ac:dyDescent="0.25">
      <c r="A937" s="5">
        <v>928</v>
      </c>
      <c r="B937" s="6"/>
      <c r="C937" s="6" t="s">
        <v>177</v>
      </c>
      <c r="D937" s="7"/>
      <c r="E937" s="5">
        <v>400</v>
      </c>
      <c r="F937" s="7" t="s">
        <v>85</v>
      </c>
      <c r="G937" s="17">
        <v>180</v>
      </c>
      <c r="H937" s="17">
        <v>72000</v>
      </c>
      <c r="I937" s="18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customFormat="1" x14ac:dyDescent="0.25">
      <c r="A938" s="5">
        <v>929</v>
      </c>
      <c r="B938" s="6"/>
      <c r="C938" s="6" t="s">
        <v>498</v>
      </c>
      <c r="D938" s="7"/>
      <c r="E938" s="5">
        <v>200</v>
      </c>
      <c r="F938" s="7" t="s">
        <v>85</v>
      </c>
      <c r="G938" s="17">
        <v>150</v>
      </c>
      <c r="H938" s="17">
        <v>30000</v>
      </c>
      <c r="I938" s="18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customFormat="1" x14ac:dyDescent="0.25">
      <c r="A939" s="5">
        <v>930</v>
      </c>
      <c r="B939" s="6"/>
      <c r="C939" s="6" t="s">
        <v>87</v>
      </c>
      <c r="D939" s="7"/>
      <c r="E939" s="5">
        <v>200</v>
      </c>
      <c r="F939" s="7" t="s">
        <v>85</v>
      </c>
      <c r="G939" s="17">
        <v>200</v>
      </c>
      <c r="H939" s="17">
        <v>40000</v>
      </c>
      <c r="I939" s="18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customFormat="1" x14ac:dyDescent="0.25">
      <c r="A940" s="5">
        <v>931</v>
      </c>
      <c r="B940" s="6"/>
      <c r="C940" s="6" t="s">
        <v>89</v>
      </c>
      <c r="D940" s="7"/>
      <c r="E940" s="5">
        <v>200</v>
      </c>
      <c r="F940" s="7" t="s">
        <v>85</v>
      </c>
      <c r="G940" s="17">
        <v>200</v>
      </c>
      <c r="H940" s="17">
        <v>40000</v>
      </c>
      <c r="I940" s="18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customFormat="1" x14ac:dyDescent="0.25">
      <c r="A941" s="5">
        <v>932</v>
      </c>
      <c r="B941" s="6"/>
      <c r="C941" s="6" t="s">
        <v>499</v>
      </c>
      <c r="D941" s="7"/>
      <c r="E941" s="5">
        <v>200</v>
      </c>
      <c r="F941" s="7" t="s">
        <v>85</v>
      </c>
      <c r="G941" s="17">
        <v>150</v>
      </c>
      <c r="H941" s="17">
        <v>30000</v>
      </c>
      <c r="I941" s="18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customFormat="1" x14ac:dyDescent="0.25">
      <c r="A942" s="5">
        <v>933</v>
      </c>
      <c r="B942" s="6"/>
      <c r="C942" s="6" t="s">
        <v>491</v>
      </c>
      <c r="D942" s="7"/>
      <c r="E942" s="5">
        <v>10</v>
      </c>
      <c r="F942" s="7" t="s">
        <v>108</v>
      </c>
      <c r="G942" s="17">
        <v>500</v>
      </c>
      <c r="H942" s="17">
        <v>5000</v>
      </c>
      <c r="I942" s="18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customFormat="1" x14ac:dyDescent="0.25">
      <c r="A943" s="5">
        <v>934</v>
      </c>
      <c r="B943" s="6"/>
      <c r="C943" s="6" t="s">
        <v>106</v>
      </c>
      <c r="D943" s="7"/>
      <c r="E943" s="5">
        <v>100</v>
      </c>
      <c r="F943" s="7" t="s">
        <v>101</v>
      </c>
      <c r="G943" s="17" t="s">
        <v>500</v>
      </c>
      <c r="H943" s="17">
        <v>45000</v>
      </c>
      <c r="I943" s="18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customFormat="1" x14ac:dyDescent="0.25">
      <c r="A944" s="5">
        <v>935</v>
      </c>
      <c r="B944" s="6"/>
      <c r="C944" s="6" t="s">
        <v>461</v>
      </c>
      <c r="D944" s="7"/>
      <c r="E944" s="5">
        <v>300</v>
      </c>
      <c r="F944" s="7" t="s">
        <v>480</v>
      </c>
      <c r="G944" s="17">
        <v>45</v>
      </c>
      <c r="H944" s="17">
        <v>13500</v>
      </c>
      <c r="I944" s="18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22" x14ac:dyDescent="0.25">
      <c r="A945" s="5">
        <v>936</v>
      </c>
      <c r="B945" s="6"/>
      <c r="C945" s="6" t="s">
        <v>194</v>
      </c>
      <c r="D945" s="7"/>
      <c r="E945" s="5">
        <v>40</v>
      </c>
      <c r="F945" s="7" t="s">
        <v>108</v>
      </c>
      <c r="G945" s="17">
        <v>150</v>
      </c>
      <c r="H945" s="17">
        <v>6000</v>
      </c>
      <c r="I945" s="18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/>
    </row>
    <row r="946" spans="1:22" x14ac:dyDescent="0.25">
      <c r="A946" s="5">
        <v>937</v>
      </c>
      <c r="B946" s="6"/>
      <c r="C946" s="6" t="s">
        <v>119</v>
      </c>
      <c r="D946" s="7"/>
      <c r="E946" s="5">
        <v>40</v>
      </c>
      <c r="F946" s="7" t="s">
        <v>108</v>
      </c>
      <c r="G946" s="17">
        <v>300</v>
      </c>
      <c r="H946" s="17">
        <v>12000</v>
      </c>
      <c r="I946" s="18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/>
    </row>
    <row r="947" spans="1:22" x14ac:dyDescent="0.25">
      <c r="A947" s="5">
        <v>938</v>
      </c>
      <c r="B947" s="6"/>
      <c r="C947" s="6" t="s">
        <v>190</v>
      </c>
      <c r="D947" s="7"/>
      <c r="E947" s="5">
        <v>40</v>
      </c>
      <c r="F947" s="7" t="s">
        <v>108</v>
      </c>
      <c r="G947" s="17">
        <v>125</v>
      </c>
      <c r="H947" s="17">
        <v>5000</v>
      </c>
      <c r="I947" s="18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/>
    </row>
    <row r="948" spans="1:22" x14ac:dyDescent="0.25">
      <c r="A948" s="5">
        <v>939</v>
      </c>
      <c r="B948" s="6"/>
      <c r="C948" s="6" t="s">
        <v>495</v>
      </c>
      <c r="D948" s="7"/>
      <c r="E948" s="5">
        <v>36</v>
      </c>
      <c r="F948" s="7" t="s">
        <v>101</v>
      </c>
      <c r="G948" s="17">
        <v>225</v>
      </c>
      <c r="H948" s="17">
        <v>8100</v>
      </c>
      <c r="I948" s="18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/>
    </row>
    <row r="949" spans="1:22" ht="25.5" x14ac:dyDescent="0.25">
      <c r="A949" s="8">
        <v>940</v>
      </c>
      <c r="B949" s="13" t="s">
        <v>439</v>
      </c>
      <c r="C949" s="13" t="s">
        <v>324</v>
      </c>
      <c r="D949" s="14" t="s">
        <v>35</v>
      </c>
      <c r="E949" s="14"/>
      <c r="F949" s="14"/>
      <c r="G949" s="13"/>
      <c r="H949" s="15">
        <v>162000</v>
      </c>
      <c r="I949" s="13" t="s">
        <v>68</v>
      </c>
      <c r="J949" s="16"/>
      <c r="K949" s="16">
        <v>1</v>
      </c>
      <c r="L949" s="16"/>
      <c r="M949" s="16"/>
      <c r="N949" s="16">
        <v>1</v>
      </c>
      <c r="O949" s="16"/>
      <c r="P949" s="16"/>
      <c r="Q949" s="16">
        <v>1</v>
      </c>
      <c r="R949" s="16"/>
      <c r="S949" s="16">
        <v>1</v>
      </c>
      <c r="T949" s="16"/>
      <c r="U949" s="16"/>
      <c r="V949"/>
    </row>
    <row r="950" spans="1:22" x14ac:dyDescent="0.25">
      <c r="A950" s="5">
        <v>941</v>
      </c>
      <c r="B950" s="6"/>
      <c r="C950" s="6" t="s">
        <v>86</v>
      </c>
      <c r="D950" s="7"/>
      <c r="E950" s="5">
        <v>300</v>
      </c>
      <c r="F950" s="7" t="s">
        <v>85</v>
      </c>
      <c r="G950" s="17">
        <v>120</v>
      </c>
      <c r="H950" s="17">
        <v>36000</v>
      </c>
      <c r="I950" s="18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/>
    </row>
    <row r="951" spans="1:22" x14ac:dyDescent="0.25">
      <c r="A951" s="5">
        <v>942</v>
      </c>
      <c r="B951" s="6"/>
      <c r="C951" s="6" t="s">
        <v>87</v>
      </c>
      <c r="D951" s="7"/>
      <c r="E951" s="5">
        <v>300</v>
      </c>
      <c r="F951" s="7" t="s">
        <v>85</v>
      </c>
      <c r="G951" s="17">
        <v>150</v>
      </c>
      <c r="H951" s="17">
        <v>45000</v>
      </c>
      <c r="I951" s="18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/>
    </row>
    <row r="952" spans="1:22" x14ac:dyDescent="0.25">
      <c r="A952" s="5">
        <v>943</v>
      </c>
      <c r="B952" s="6"/>
      <c r="C952" s="6" t="s">
        <v>88</v>
      </c>
      <c r="D952" s="7"/>
      <c r="E952" s="5">
        <v>300</v>
      </c>
      <c r="F952" s="7" t="s">
        <v>85</v>
      </c>
      <c r="G952" s="17">
        <v>120</v>
      </c>
      <c r="H952" s="17">
        <v>36000</v>
      </c>
      <c r="I952" s="18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/>
    </row>
    <row r="953" spans="1:22" x14ac:dyDescent="0.25">
      <c r="A953" s="5">
        <v>944</v>
      </c>
      <c r="B953" s="6"/>
      <c r="C953" s="6" t="s">
        <v>106</v>
      </c>
      <c r="D953" s="7"/>
      <c r="E953" s="5">
        <v>40</v>
      </c>
      <c r="F953" s="7" t="s">
        <v>101</v>
      </c>
      <c r="G953" s="17">
        <v>385</v>
      </c>
      <c r="H953" s="17">
        <v>15400</v>
      </c>
      <c r="I953" s="18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/>
    </row>
    <row r="954" spans="1:22" x14ac:dyDescent="0.25">
      <c r="A954" s="5">
        <v>945</v>
      </c>
      <c r="B954" s="6"/>
      <c r="C954" s="6" t="s">
        <v>194</v>
      </c>
      <c r="D954" s="7"/>
      <c r="E954" s="5">
        <v>40</v>
      </c>
      <c r="F954" s="7" t="s">
        <v>108</v>
      </c>
      <c r="G954" s="17">
        <v>65</v>
      </c>
      <c r="H954" s="17">
        <v>2600</v>
      </c>
      <c r="I954" s="18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/>
    </row>
    <row r="955" spans="1:22" x14ac:dyDescent="0.25">
      <c r="A955" s="5">
        <v>946</v>
      </c>
      <c r="B955" s="6"/>
      <c r="C955" s="6" t="s">
        <v>119</v>
      </c>
      <c r="D955" s="7"/>
      <c r="E955" s="5">
        <v>16</v>
      </c>
      <c r="F955" s="7" t="s">
        <v>108</v>
      </c>
      <c r="G955" s="17">
        <v>200</v>
      </c>
      <c r="H955" s="17">
        <v>3200</v>
      </c>
      <c r="I955" s="18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/>
    </row>
    <row r="956" spans="1:22" x14ac:dyDescent="0.25">
      <c r="A956" s="5">
        <v>947</v>
      </c>
      <c r="B956" s="6"/>
      <c r="C956" s="6" t="s">
        <v>89</v>
      </c>
      <c r="D956" s="7"/>
      <c r="E956" s="5">
        <v>140</v>
      </c>
      <c r="F956" s="7" t="s">
        <v>85</v>
      </c>
      <c r="G956" s="17">
        <v>170</v>
      </c>
      <c r="H956" s="17">
        <v>23800</v>
      </c>
      <c r="I956" s="18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/>
    </row>
    <row r="957" spans="1:22" x14ac:dyDescent="0.25">
      <c r="A957" s="27"/>
      <c r="B957" s="28"/>
      <c r="C957" s="29" t="s">
        <v>501</v>
      </c>
      <c r="D957" s="27"/>
      <c r="E957" s="27"/>
      <c r="F957" s="27"/>
      <c r="G957" s="28"/>
      <c r="H957" s="30">
        <f>H12+H39+H56+H84+H446+H477+H639+H733+H736+H749+H776+H779+H782</f>
        <v>20867846</v>
      </c>
      <c r="I957" s="28"/>
      <c r="J957" s="31">
        <f>J12+J39+J56+J84+J446+J477+J639+J733+J736+J749+J776+J779+J782</f>
        <v>0</v>
      </c>
      <c r="K957" s="31">
        <f t="shared" ref="K957:U957" si="0">K12+K39+K56+K84+K446+K477+K639+K733+K736+K749+K776+K779+K782</f>
        <v>49</v>
      </c>
      <c r="L957" s="31">
        <f t="shared" si="0"/>
        <v>14</v>
      </c>
      <c r="M957" s="31">
        <f t="shared" si="0"/>
        <v>13</v>
      </c>
      <c r="N957" s="31">
        <f t="shared" si="0"/>
        <v>43</v>
      </c>
      <c r="O957" s="31">
        <f t="shared" si="0"/>
        <v>12</v>
      </c>
      <c r="P957" s="31">
        <f t="shared" si="0"/>
        <v>11</v>
      </c>
      <c r="Q957" s="31">
        <f t="shared" si="0"/>
        <v>28</v>
      </c>
      <c r="R957" s="31">
        <f t="shared" si="0"/>
        <v>10</v>
      </c>
      <c r="S957" s="31">
        <f t="shared" si="0"/>
        <v>53</v>
      </c>
      <c r="T957" s="31">
        <f t="shared" si="0"/>
        <v>2</v>
      </c>
      <c r="U957" s="31">
        <f t="shared" si="0"/>
        <v>0</v>
      </c>
      <c r="V957" s="32">
        <f>SUM(J957:U957)</f>
        <v>235</v>
      </c>
    </row>
    <row r="958" spans="1:22" x14ac:dyDescent="0.25">
      <c r="A958" s="240"/>
      <c r="B958" s="240"/>
      <c r="C958" s="240"/>
      <c r="D958" s="240"/>
      <c r="E958" s="240"/>
      <c r="F958" s="240"/>
      <c r="G958" s="240"/>
      <c r="H958" s="240"/>
      <c r="I958" s="240"/>
      <c r="J958" s="240"/>
      <c r="K958" s="240"/>
      <c r="L958" s="240"/>
      <c r="M958" s="240"/>
      <c r="N958" s="240"/>
      <c r="O958" s="240"/>
      <c r="P958" s="240"/>
      <c r="Q958" s="240"/>
      <c r="R958" s="240"/>
      <c r="S958" s="240"/>
      <c r="T958" s="240"/>
      <c r="U958" s="240"/>
      <c r="V958"/>
    </row>
    <row r="959" spans="1:22" x14ac:dyDescent="0.25">
      <c r="A959" s="242"/>
      <c r="B959" s="240"/>
      <c r="C959" s="240"/>
      <c r="D959" s="240"/>
      <c r="E959" s="240"/>
      <c r="F959" s="240"/>
      <c r="G959" s="240"/>
      <c r="H959" s="240"/>
      <c r="I959" s="240"/>
      <c r="J959" s="240"/>
      <c r="K959" s="240"/>
      <c r="L959" s="243"/>
      <c r="M959" s="244"/>
      <c r="N959" s="244"/>
      <c r="O959" s="244"/>
      <c r="P959" s="244"/>
      <c r="Q959" s="244"/>
      <c r="R959" s="244"/>
      <c r="S959" s="244"/>
      <c r="T959" s="244"/>
      <c r="U959" s="244"/>
      <c r="V959"/>
    </row>
    <row r="960" spans="1:22" x14ac:dyDescent="0.25">
      <c r="C960" s="33" t="s">
        <v>502</v>
      </c>
      <c r="D960" s="22"/>
      <c r="E960" s="22"/>
      <c r="F960" s="22"/>
      <c r="G960" s="34"/>
      <c r="H960" s="34"/>
      <c r="I960" s="245" t="s">
        <v>503</v>
      </c>
      <c r="J960" s="245"/>
      <c r="K960" s="245"/>
      <c r="L960" s="245"/>
      <c r="V960"/>
    </row>
    <row r="961" spans="1:21" customFormat="1" x14ac:dyDescent="0.25">
      <c r="A961" s="1"/>
      <c r="C961" s="36"/>
      <c r="D961" s="22"/>
      <c r="E961" s="22"/>
      <c r="F961" s="22"/>
      <c r="G961" s="34"/>
      <c r="H961" s="34"/>
      <c r="I961" s="37"/>
      <c r="J961" s="38"/>
      <c r="K961" s="38"/>
      <c r="L961" s="38"/>
      <c r="M961" s="35"/>
      <c r="N961" s="35"/>
      <c r="O961" s="35"/>
      <c r="P961" s="35"/>
      <c r="Q961" s="35"/>
      <c r="R961" s="35"/>
      <c r="S961" s="35"/>
      <c r="T961" s="35"/>
      <c r="U961" s="35"/>
    </row>
    <row r="962" spans="1:21" customFormat="1" x14ac:dyDescent="0.25">
      <c r="A962" s="1"/>
      <c r="C962" s="36"/>
      <c r="D962" s="22"/>
      <c r="E962" s="22"/>
      <c r="F962" s="22"/>
      <c r="G962" s="34"/>
      <c r="H962" s="34"/>
      <c r="I962" s="37"/>
      <c r="J962" s="38"/>
      <c r="K962" s="38"/>
      <c r="L962" s="38"/>
      <c r="M962" s="35"/>
      <c r="N962" s="35"/>
      <c r="O962" s="35"/>
      <c r="P962" s="35"/>
      <c r="Q962" s="35"/>
      <c r="R962" s="35"/>
      <c r="S962" s="35"/>
      <c r="T962" s="35"/>
      <c r="U962" s="35"/>
    </row>
    <row r="963" spans="1:21" customFormat="1" x14ac:dyDescent="0.25">
      <c r="A963" s="1"/>
      <c r="C963" s="36"/>
      <c r="D963" s="22"/>
      <c r="E963" s="22"/>
      <c r="F963" s="22"/>
      <c r="G963" s="34"/>
      <c r="H963" s="34"/>
      <c r="I963" s="37"/>
      <c r="J963" s="38"/>
      <c r="K963" s="38"/>
      <c r="L963" s="38"/>
      <c r="M963" s="35"/>
      <c r="N963" s="35"/>
      <c r="O963" s="35"/>
      <c r="P963" s="35"/>
      <c r="Q963" s="35"/>
      <c r="R963" s="35"/>
      <c r="S963" s="35"/>
      <c r="T963" s="35"/>
      <c r="U963" s="35"/>
    </row>
    <row r="964" spans="1:21" customFormat="1" x14ac:dyDescent="0.25">
      <c r="A964" s="1"/>
      <c r="C964" s="39" t="s">
        <v>504</v>
      </c>
      <c r="D964" s="22"/>
      <c r="E964" s="22"/>
      <c r="F964" s="22"/>
      <c r="G964" s="34"/>
      <c r="H964" s="34"/>
      <c r="I964" s="39" t="s">
        <v>505</v>
      </c>
      <c r="J964" s="38"/>
      <c r="K964" s="38"/>
      <c r="L964" s="38"/>
      <c r="M964" s="35"/>
      <c r="N964" s="35"/>
      <c r="O964" s="35"/>
      <c r="P964" s="35"/>
      <c r="Q964" s="35"/>
      <c r="R964" s="35"/>
      <c r="S964" s="35"/>
      <c r="T964" s="35"/>
      <c r="U964" s="35"/>
    </row>
    <row r="965" spans="1:21" customFormat="1" x14ac:dyDescent="0.25">
      <c r="A965" s="1"/>
      <c r="C965" s="36" t="s">
        <v>506</v>
      </c>
      <c r="D965" s="22"/>
      <c r="E965" s="22"/>
      <c r="F965" s="22"/>
      <c r="G965" s="34"/>
      <c r="H965" s="34"/>
      <c r="I965" s="36" t="s">
        <v>507</v>
      </c>
      <c r="J965" s="38"/>
      <c r="K965" s="38"/>
      <c r="L965" s="38"/>
      <c r="M965" s="35"/>
      <c r="N965" s="35"/>
      <c r="O965" s="35"/>
      <c r="P965" s="35"/>
      <c r="Q965" s="35"/>
      <c r="R965" s="35"/>
      <c r="S965" s="35"/>
      <c r="T965" s="35"/>
      <c r="U965" s="35"/>
    </row>
    <row r="966" spans="1:21" customFormat="1" x14ac:dyDescent="0.25">
      <c r="A966" s="1"/>
      <c r="C966" s="36" t="s">
        <v>508</v>
      </c>
      <c r="D966" s="22"/>
      <c r="E966" s="22"/>
      <c r="F966" s="22"/>
      <c r="G966" s="34"/>
      <c r="H966" s="34"/>
      <c r="I966" s="36" t="s">
        <v>509</v>
      </c>
      <c r="J966" s="38"/>
      <c r="K966" s="38"/>
      <c r="L966" s="38"/>
      <c r="M966" s="35"/>
      <c r="N966" s="35"/>
      <c r="O966" s="35"/>
      <c r="P966" s="35"/>
      <c r="Q966" s="35"/>
      <c r="R966" s="35"/>
      <c r="S966" s="35"/>
      <c r="T966" s="35"/>
      <c r="U966" s="35"/>
    </row>
  </sheetData>
  <autoFilter ref="C1:C966" xr:uid="{00000000-0009-0000-0000-000000000000}"/>
  <mergeCells count="16">
    <mergeCell ref="A958:U958"/>
    <mergeCell ref="A959:K959"/>
    <mergeCell ref="L959:U959"/>
    <mergeCell ref="I960:L960"/>
    <mergeCell ref="A7:U7"/>
    <mergeCell ref="A8:J8"/>
    <mergeCell ref="K8:U8"/>
    <mergeCell ref="E9:G9"/>
    <mergeCell ref="J9:U9"/>
    <mergeCell ref="E10:G10"/>
    <mergeCell ref="A6:U6"/>
    <mergeCell ref="A1:U1"/>
    <mergeCell ref="A2:U2"/>
    <mergeCell ref="A3:U3"/>
    <mergeCell ref="A4:U4"/>
    <mergeCell ref="A5:U5"/>
  </mergeCells>
  <printOptions horizontalCentered="1"/>
  <pageMargins left="0.35433070866141736" right="0.35433070866141736" top="0.59055118110236227" bottom="0.39370078740157483" header="0.51181102362204722" footer="0.51181102362204722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903"/>
  <sheetViews>
    <sheetView view="pageBreakPreview" topLeftCell="A831" zoomScaleNormal="90" zoomScaleSheetLayoutView="100" workbookViewId="0">
      <selection activeCell="L890" sqref="L890:U890"/>
    </sheetView>
  </sheetViews>
  <sheetFormatPr defaultRowHeight="15" x14ac:dyDescent="0.25"/>
  <cols>
    <col min="1" max="1" width="10" style="1" customWidth="1"/>
    <col min="2" max="2" width="19.85546875" customWidth="1"/>
    <col min="3" max="3" width="40" customWidth="1"/>
    <col min="4" max="4" width="15" style="1" customWidth="1"/>
    <col min="5" max="5" width="6.85546875" style="1" customWidth="1"/>
    <col min="6" max="6" width="10" style="1" customWidth="1"/>
    <col min="7" max="7" width="13.85546875" customWidth="1"/>
    <col min="8" max="8" width="20.42578125" customWidth="1"/>
    <col min="9" max="9" width="15.5703125" style="1" customWidth="1"/>
    <col min="10" max="21" width="5" style="35" customWidth="1"/>
    <col min="22" max="22" width="10.5703125" style="1" bestFit="1" customWidth="1"/>
  </cols>
  <sheetData>
    <row r="1" spans="1:22" x14ac:dyDescent="0.25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2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2" x14ac:dyDescent="0.25">
      <c r="A3" s="239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2" s="2" customFormat="1" ht="15" customHeight="1" x14ac:dyDescent="0.25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40"/>
    </row>
    <row r="5" spans="1:22" x14ac:dyDescent="0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1:22" x14ac:dyDescent="0.25">
      <c r="A6" s="239" t="s">
        <v>578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</row>
    <row r="7" spans="1:22" x14ac:dyDescent="0.25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</row>
    <row r="8" spans="1:22" ht="15" customHeight="1" x14ac:dyDescent="0.25">
      <c r="A8" s="246" t="s">
        <v>5</v>
      </c>
      <c r="B8" s="247"/>
      <c r="C8" s="247"/>
      <c r="D8" s="247"/>
      <c r="E8" s="247"/>
      <c r="F8" s="247"/>
      <c r="G8" s="247"/>
      <c r="H8" s="247"/>
      <c r="I8" s="247"/>
      <c r="J8" s="247"/>
      <c r="K8" s="243" t="s">
        <v>577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2" s="4" customFormat="1" ht="25.5" x14ac:dyDescent="0.25">
      <c r="A9" s="7" t="s">
        <v>7</v>
      </c>
      <c r="B9" s="3" t="s">
        <v>8</v>
      </c>
      <c r="C9" s="3" t="s">
        <v>9</v>
      </c>
      <c r="D9" s="3" t="s">
        <v>10</v>
      </c>
      <c r="E9" s="248" t="s">
        <v>11</v>
      </c>
      <c r="F9" s="249"/>
      <c r="G9" s="249"/>
      <c r="H9" s="3" t="s">
        <v>12</v>
      </c>
      <c r="I9" s="3" t="s">
        <v>13</v>
      </c>
      <c r="J9" s="248" t="s">
        <v>14</v>
      </c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150"/>
    </row>
    <row r="10" spans="1:22" s="1" customFormat="1" x14ac:dyDescent="0.25">
      <c r="A10" s="5">
        <v>1</v>
      </c>
      <c r="B10" s="5">
        <v>2</v>
      </c>
      <c r="C10" s="5">
        <v>3</v>
      </c>
      <c r="D10" s="5">
        <v>4</v>
      </c>
      <c r="E10" s="251">
        <v>5</v>
      </c>
      <c r="F10" s="252"/>
      <c r="G10" s="252"/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5">
        <v>12</v>
      </c>
      <c r="O10" s="5">
        <v>13</v>
      </c>
      <c r="P10" s="5">
        <v>14</v>
      </c>
      <c r="Q10" s="5">
        <v>15</v>
      </c>
      <c r="R10" s="5">
        <v>16</v>
      </c>
      <c r="S10" s="5">
        <v>17</v>
      </c>
      <c r="T10" s="5">
        <v>18</v>
      </c>
      <c r="U10" s="5">
        <v>19</v>
      </c>
    </row>
    <row r="11" spans="1:22" x14ac:dyDescent="0.25">
      <c r="A11" s="5">
        <v>2</v>
      </c>
      <c r="B11" s="6"/>
      <c r="C11" s="6"/>
      <c r="D11" s="7"/>
      <c r="E11" s="7" t="s">
        <v>15</v>
      </c>
      <c r="F11" s="7" t="s">
        <v>16</v>
      </c>
      <c r="G11" s="7" t="s">
        <v>17</v>
      </c>
      <c r="H11" s="6"/>
      <c r="I11" s="7"/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  <c r="S11" s="7" t="s">
        <v>27</v>
      </c>
      <c r="T11" s="7" t="s">
        <v>28</v>
      </c>
      <c r="U11" s="7" t="s">
        <v>29</v>
      </c>
    </row>
    <row r="12" spans="1:22" x14ac:dyDescent="0.25">
      <c r="A12" s="5">
        <v>3</v>
      </c>
      <c r="B12" s="9" t="s">
        <v>30</v>
      </c>
      <c r="C12" s="9" t="s">
        <v>31</v>
      </c>
      <c r="D12" s="10" t="s">
        <v>32</v>
      </c>
      <c r="E12" s="10"/>
      <c r="F12" s="10"/>
      <c r="G12" s="9"/>
      <c r="H12" s="147">
        <f>H13+H15+H17+H19+H21+H23+H25+H27+H29+H31+H33+H35+H37+H39+H41</f>
        <v>4083116</v>
      </c>
      <c r="I12" s="10" t="s">
        <v>33</v>
      </c>
      <c r="J12" s="149">
        <f>J13+J15+J17+J19+J21+J23+J25+J27+J29+J31+J33+J35+J37+J39+J41</f>
        <v>0</v>
      </c>
      <c r="K12" s="149">
        <f t="shared" ref="K12:U12" si="0">K13+K15+K17+K19+K21+K23+K25+K27+K29+K31+K33+K35+K37+K39+K41</f>
        <v>7</v>
      </c>
      <c r="L12" s="149">
        <f t="shared" si="0"/>
        <v>1</v>
      </c>
      <c r="M12" s="149">
        <f t="shared" si="0"/>
        <v>0</v>
      </c>
      <c r="N12" s="149">
        <f t="shared" si="0"/>
        <v>7</v>
      </c>
      <c r="O12" s="149">
        <f t="shared" si="0"/>
        <v>1</v>
      </c>
      <c r="P12" s="149">
        <f t="shared" si="0"/>
        <v>0</v>
      </c>
      <c r="Q12" s="149">
        <f t="shared" si="0"/>
        <v>5</v>
      </c>
      <c r="R12" s="149">
        <f t="shared" si="0"/>
        <v>0</v>
      </c>
      <c r="S12" s="149">
        <f t="shared" si="0"/>
        <v>7</v>
      </c>
      <c r="T12" s="149">
        <f t="shared" si="0"/>
        <v>0</v>
      </c>
      <c r="U12" s="149">
        <f t="shared" si="0"/>
        <v>0</v>
      </c>
      <c r="V12" s="1">
        <f>SUM(J12:U12)</f>
        <v>28</v>
      </c>
    </row>
    <row r="13" spans="1:22" x14ac:dyDescent="0.25">
      <c r="A13" s="5">
        <v>4</v>
      </c>
      <c r="B13" s="13" t="s">
        <v>30</v>
      </c>
      <c r="C13" s="13" t="s">
        <v>34</v>
      </c>
      <c r="D13" s="14" t="s">
        <v>35</v>
      </c>
      <c r="E13" s="14"/>
      <c r="F13" s="14"/>
      <c r="G13" s="13"/>
      <c r="H13" s="15">
        <v>266000</v>
      </c>
      <c r="I13" s="14" t="s">
        <v>33</v>
      </c>
      <c r="J13" s="16"/>
      <c r="K13" s="16"/>
      <c r="L13" s="16"/>
      <c r="M13" s="16"/>
      <c r="N13" s="16"/>
      <c r="O13" s="16"/>
      <c r="P13" s="16"/>
      <c r="Q13" s="16">
        <v>1</v>
      </c>
      <c r="R13" s="16"/>
      <c r="S13" s="16"/>
      <c r="T13" s="16"/>
      <c r="U13" s="16"/>
    </row>
    <row r="14" spans="1:22" x14ac:dyDescent="0.25">
      <c r="A14" s="5">
        <v>5</v>
      </c>
      <c r="B14" s="6"/>
      <c r="C14" s="6" t="s">
        <v>36</v>
      </c>
      <c r="D14" s="7"/>
      <c r="E14" s="5">
        <v>1</v>
      </c>
      <c r="F14" s="7" t="s">
        <v>37</v>
      </c>
      <c r="G14" s="17">
        <v>266000</v>
      </c>
      <c r="H14" s="17">
        <v>266000</v>
      </c>
      <c r="I14" s="8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2" x14ac:dyDescent="0.25">
      <c r="A15" s="5">
        <v>6</v>
      </c>
      <c r="B15" s="13" t="s">
        <v>30</v>
      </c>
      <c r="C15" s="13" t="s">
        <v>38</v>
      </c>
      <c r="D15" s="14" t="s">
        <v>35</v>
      </c>
      <c r="E15" s="14"/>
      <c r="F15" s="14"/>
      <c r="G15" s="13"/>
      <c r="H15" s="15">
        <v>105000</v>
      </c>
      <c r="I15" s="14" t="s">
        <v>33</v>
      </c>
      <c r="J15" s="20"/>
      <c r="K15" s="20">
        <v>1</v>
      </c>
      <c r="L15" s="20"/>
      <c r="M15" s="20"/>
      <c r="N15" s="20">
        <v>1</v>
      </c>
      <c r="O15" s="20"/>
      <c r="P15" s="20"/>
      <c r="Q15" s="20"/>
      <c r="R15" s="20"/>
      <c r="S15" s="20">
        <v>1</v>
      </c>
      <c r="T15" s="20"/>
      <c r="U15" s="20"/>
    </row>
    <row r="16" spans="1:22" x14ac:dyDescent="0.25">
      <c r="A16" s="5">
        <v>7</v>
      </c>
      <c r="B16" s="6"/>
      <c r="C16" s="6" t="s">
        <v>36</v>
      </c>
      <c r="D16" s="7"/>
      <c r="E16" s="5">
        <v>21</v>
      </c>
      <c r="F16" s="7" t="s">
        <v>39</v>
      </c>
      <c r="G16" s="17">
        <v>5000</v>
      </c>
      <c r="H16" s="17">
        <v>105000</v>
      </c>
      <c r="I16" s="8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2" x14ac:dyDescent="0.25">
      <c r="A17" s="5">
        <v>8</v>
      </c>
      <c r="B17" s="13" t="s">
        <v>30</v>
      </c>
      <c r="C17" s="13" t="s">
        <v>40</v>
      </c>
      <c r="D17" s="14" t="s">
        <v>35</v>
      </c>
      <c r="E17" s="14"/>
      <c r="F17" s="14"/>
      <c r="G17" s="13"/>
      <c r="H17" s="15">
        <v>225000</v>
      </c>
      <c r="I17" s="14" t="s">
        <v>33</v>
      </c>
      <c r="J17" s="20"/>
      <c r="K17" s="20">
        <v>1</v>
      </c>
      <c r="L17" s="20"/>
      <c r="M17" s="20"/>
      <c r="N17" s="20">
        <v>1</v>
      </c>
      <c r="O17" s="20"/>
      <c r="P17" s="20"/>
      <c r="Q17" s="20"/>
      <c r="R17" s="20"/>
      <c r="S17" s="20">
        <v>1</v>
      </c>
      <c r="T17" s="20"/>
      <c r="U17" s="20"/>
      <c r="V17" s="160"/>
    </row>
    <row r="18" spans="1:22" x14ac:dyDescent="0.25">
      <c r="A18" s="5">
        <v>9</v>
      </c>
      <c r="B18" s="6"/>
      <c r="C18" s="6" t="s">
        <v>36</v>
      </c>
      <c r="D18" s="7"/>
      <c r="E18" s="5">
        <v>45</v>
      </c>
      <c r="F18" s="7" t="s">
        <v>39</v>
      </c>
      <c r="G18" s="17">
        <v>5000</v>
      </c>
      <c r="H18" s="17">
        <v>225000</v>
      </c>
      <c r="I18" s="8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2" x14ac:dyDescent="0.25">
      <c r="A19" s="5">
        <v>10</v>
      </c>
      <c r="B19" s="13" t="s">
        <v>30</v>
      </c>
      <c r="C19" s="13" t="s">
        <v>41</v>
      </c>
      <c r="D19" s="14" t="s">
        <v>35</v>
      </c>
      <c r="E19" s="14"/>
      <c r="F19" s="14"/>
      <c r="G19" s="13"/>
      <c r="H19" s="15">
        <v>120000</v>
      </c>
      <c r="I19" s="14" t="s">
        <v>33</v>
      </c>
      <c r="J19" s="20"/>
      <c r="K19" s="20">
        <v>1</v>
      </c>
      <c r="L19" s="20"/>
      <c r="M19" s="20"/>
      <c r="N19" s="20">
        <v>1</v>
      </c>
      <c r="O19" s="20"/>
      <c r="P19" s="20"/>
      <c r="Q19" s="20"/>
      <c r="R19" s="20"/>
      <c r="S19" s="20">
        <v>1</v>
      </c>
      <c r="T19" s="20"/>
      <c r="U19" s="20"/>
    </row>
    <row r="20" spans="1:22" x14ac:dyDescent="0.25">
      <c r="A20" s="5">
        <v>11</v>
      </c>
      <c r="B20" s="6"/>
      <c r="C20" s="6" t="s">
        <v>36</v>
      </c>
      <c r="D20" s="7"/>
      <c r="E20" s="5">
        <v>24</v>
      </c>
      <c r="F20" s="7" t="s">
        <v>39</v>
      </c>
      <c r="G20" s="17">
        <v>5000</v>
      </c>
      <c r="H20" s="17">
        <v>120000</v>
      </c>
      <c r="I20" s="8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2" ht="25.5" x14ac:dyDescent="0.25">
      <c r="A21" s="5">
        <v>12</v>
      </c>
      <c r="B21" s="13" t="s">
        <v>30</v>
      </c>
      <c r="C21" s="13" t="s">
        <v>42</v>
      </c>
      <c r="D21" s="14" t="s">
        <v>35</v>
      </c>
      <c r="E21" s="14"/>
      <c r="F21" s="14"/>
      <c r="G21" s="13"/>
      <c r="H21" s="15">
        <v>150595</v>
      </c>
      <c r="I21" s="14" t="s">
        <v>33</v>
      </c>
      <c r="J21" s="16"/>
      <c r="K21" s="16"/>
      <c r="L21" s="16"/>
      <c r="M21" s="16"/>
      <c r="N21" s="16">
        <v>1</v>
      </c>
      <c r="O21" s="16"/>
      <c r="P21" s="16"/>
      <c r="Q21" s="16"/>
      <c r="R21" s="16"/>
      <c r="S21" s="16"/>
      <c r="T21" s="16"/>
      <c r="U21" s="16"/>
      <c r="V21" s="22" t="s">
        <v>43</v>
      </c>
    </row>
    <row r="22" spans="1:22" x14ac:dyDescent="0.25">
      <c r="A22" s="5">
        <v>13</v>
      </c>
      <c r="B22" s="6"/>
      <c r="C22" s="6" t="s">
        <v>36</v>
      </c>
      <c r="D22" s="7"/>
      <c r="E22" s="5">
        <v>1</v>
      </c>
      <c r="F22" s="7" t="s">
        <v>37</v>
      </c>
      <c r="G22" s="17">
        <v>150595</v>
      </c>
      <c r="H22" s="17">
        <v>150595</v>
      </c>
      <c r="I22" s="8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2" x14ac:dyDescent="0.25">
      <c r="A23" s="5">
        <v>14</v>
      </c>
      <c r="B23" s="13" t="s">
        <v>30</v>
      </c>
      <c r="C23" s="13" t="s">
        <v>44</v>
      </c>
      <c r="D23" s="14" t="s">
        <v>35</v>
      </c>
      <c r="E23" s="14"/>
      <c r="F23" s="14"/>
      <c r="G23" s="13"/>
      <c r="H23" s="15">
        <v>60000</v>
      </c>
      <c r="I23" s="14" t="s">
        <v>33</v>
      </c>
      <c r="J23" s="20"/>
      <c r="K23" s="20">
        <v>1</v>
      </c>
      <c r="L23" s="20"/>
      <c r="M23" s="20"/>
      <c r="N23" s="20">
        <v>1</v>
      </c>
      <c r="O23" s="20"/>
      <c r="P23" s="20"/>
      <c r="Q23" s="20"/>
      <c r="R23" s="20"/>
      <c r="S23" s="20">
        <v>1</v>
      </c>
      <c r="T23" s="20"/>
      <c r="U23" s="20"/>
    </row>
    <row r="24" spans="1:22" x14ac:dyDescent="0.25">
      <c r="A24" s="5">
        <v>15</v>
      </c>
      <c r="B24" s="6"/>
      <c r="C24" s="6" t="s">
        <v>36</v>
      </c>
      <c r="D24" s="7"/>
      <c r="E24" s="5">
        <v>12</v>
      </c>
      <c r="F24" s="7" t="s">
        <v>39</v>
      </c>
      <c r="G24" s="17">
        <v>5000</v>
      </c>
      <c r="H24" s="17">
        <v>60000</v>
      </c>
      <c r="I24" s="8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2" x14ac:dyDescent="0.25">
      <c r="A25" s="5">
        <v>16</v>
      </c>
      <c r="B25" s="13" t="s">
        <v>30</v>
      </c>
      <c r="C25" s="13" t="s">
        <v>45</v>
      </c>
      <c r="D25" s="14" t="s">
        <v>35</v>
      </c>
      <c r="E25" s="14"/>
      <c r="F25" s="14"/>
      <c r="G25" s="13"/>
      <c r="H25" s="15">
        <v>195000</v>
      </c>
      <c r="I25" s="14" t="s">
        <v>33</v>
      </c>
      <c r="J25" s="20"/>
      <c r="K25" s="20">
        <v>1</v>
      </c>
      <c r="L25" s="20"/>
      <c r="M25" s="20"/>
      <c r="N25" s="20">
        <v>1</v>
      </c>
      <c r="O25" s="20"/>
      <c r="P25" s="20"/>
      <c r="Q25" s="20"/>
      <c r="R25" s="20"/>
      <c r="S25" s="20">
        <v>1</v>
      </c>
      <c r="T25" s="20"/>
      <c r="U25" s="20"/>
    </row>
    <row r="26" spans="1:22" x14ac:dyDescent="0.25">
      <c r="A26" s="5">
        <v>17</v>
      </c>
      <c r="B26" s="6"/>
      <c r="C26" s="6" t="s">
        <v>36</v>
      </c>
      <c r="D26" s="7"/>
      <c r="E26" s="5">
        <v>39</v>
      </c>
      <c r="F26" s="7" t="s">
        <v>39</v>
      </c>
      <c r="G26" s="17">
        <v>5000</v>
      </c>
      <c r="H26" s="17">
        <v>195000</v>
      </c>
      <c r="I26" s="8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2" x14ac:dyDescent="0.25">
      <c r="A27" s="5">
        <v>18</v>
      </c>
      <c r="B27" s="13" t="s">
        <v>30</v>
      </c>
      <c r="C27" s="13" t="s">
        <v>46</v>
      </c>
      <c r="D27" s="14" t="s">
        <v>35</v>
      </c>
      <c r="E27" s="14"/>
      <c r="F27" s="14"/>
      <c r="G27" s="13"/>
      <c r="H27" s="15">
        <v>30000</v>
      </c>
      <c r="I27" s="14" t="s">
        <v>33</v>
      </c>
      <c r="J27" s="20"/>
      <c r="K27" s="20">
        <v>1</v>
      </c>
      <c r="L27" s="20"/>
      <c r="M27" s="20"/>
      <c r="N27" s="20">
        <v>1</v>
      </c>
      <c r="O27" s="20"/>
      <c r="P27" s="20"/>
      <c r="Q27" s="20"/>
      <c r="R27" s="20"/>
      <c r="S27" s="20">
        <v>1</v>
      </c>
      <c r="T27" s="20"/>
      <c r="U27" s="20"/>
    </row>
    <row r="28" spans="1:22" x14ac:dyDescent="0.25">
      <c r="A28" s="5">
        <v>19</v>
      </c>
      <c r="B28" s="6"/>
      <c r="C28" s="6" t="s">
        <v>36</v>
      </c>
      <c r="D28" s="7"/>
      <c r="E28" s="5">
        <v>6</v>
      </c>
      <c r="F28" s="7" t="s">
        <v>39</v>
      </c>
      <c r="G28" s="17">
        <v>5000</v>
      </c>
      <c r="H28" s="17">
        <v>30000</v>
      </c>
      <c r="I28" s="8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2" x14ac:dyDescent="0.25">
      <c r="A29" s="5">
        <v>20</v>
      </c>
      <c r="B29" s="13" t="s">
        <v>30</v>
      </c>
      <c r="C29" s="13" t="s">
        <v>47</v>
      </c>
      <c r="D29" s="14" t="s">
        <v>35</v>
      </c>
      <c r="E29" s="14"/>
      <c r="F29" s="14"/>
      <c r="G29" s="13"/>
      <c r="H29" s="15">
        <v>300150</v>
      </c>
      <c r="I29" s="14" t="s">
        <v>33</v>
      </c>
      <c r="J29" s="16"/>
      <c r="K29" s="16"/>
      <c r="L29" s="16"/>
      <c r="M29" s="16"/>
      <c r="N29" s="16"/>
      <c r="O29" s="16"/>
      <c r="P29" s="16"/>
      <c r="Q29" s="16">
        <v>1</v>
      </c>
      <c r="R29" s="16"/>
      <c r="S29" s="16"/>
      <c r="T29" s="16"/>
      <c r="U29" s="16"/>
    </row>
    <row r="30" spans="1:22" x14ac:dyDescent="0.25">
      <c r="A30" s="5">
        <v>21</v>
      </c>
      <c r="B30" s="6"/>
      <c r="C30" s="6" t="s">
        <v>48</v>
      </c>
      <c r="D30" s="7"/>
      <c r="E30" s="5">
        <v>1</v>
      </c>
      <c r="F30" s="7" t="s">
        <v>37</v>
      </c>
      <c r="G30" s="17">
        <v>300150</v>
      </c>
      <c r="H30" s="17">
        <v>300150</v>
      </c>
      <c r="I30" s="8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25.5" x14ac:dyDescent="0.25">
      <c r="A31" s="5">
        <v>22</v>
      </c>
      <c r="B31" s="13" t="s">
        <v>30</v>
      </c>
      <c r="C31" s="64" t="s">
        <v>556</v>
      </c>
      <c r="D31" s="14" t="s">
        <v>35</v>
      </c>
      <c r="E31" s="14"/>
      <c r="F31" s="14"/>
      <c r="G31" s="13"/>
      <c r="H31" s="15">
        <v>1052820</v>
      </c>
      <c r="I31" s="14" t="s">
        <v>33</v>
      </c>
      <c r="J31" s="16"/>
      <c r="K31" s="16"/>
      <c r="L31" s="16"/>
      <c r="M31" s="16"/>
      <c r="N31" s="16"/>
      <c r="O31" s="16"/>
      <c r="P31" s="16"/>
      <c r="Q31" s="16">
        <v>1</v>
      </c>
      <c r="R31" s="16"/>
      <c r="S31" s="16"/>
      <c r="T31" s="16"/>
      <c r="U31" s="16"/>
    </row>
    <row r="32" spans="1:22" x14ac:dyDescent="0.25">
      <c r="A32" s="5">
        <v>23</v>
      </c>
      <c r="B32" s="6"/>
      <c r="C32" s="6" t="s">
        <v>36</v>
      </c>
      <c r="D32" s="7"/>
      <c r="E32" s="5">
        <v>1</v>
      </c>
      <c r="F32" s="7" t="s">
        <v>52</v>
      </c>
      <c r="G32" s="17">
        <v>1052820</v>
      </c>
      <c r="H32" s="17">
        <v>1052820</v>
      </c>
      <c r="I32" s="8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2" x14ac:dyDescent="0.25">
      <c r="A33" s="5">
        <v>24</v>
      </c>
      <c r="B33" s="13" t="s">
        <v>30</v>
      </c>
      <c r="C33" s="13" t="s">
        <v>53</v>
      </c>
      <c r="D33" s="14" t="s">
        <v>35</v>
      </c>
      <c r="E33" s="14"/>
      <c r="F33" s="14"/>
      <c r="G33" s="13"/>
      <c r="H33" s="15">
        <v>108000</v>
      </c>
      <c r="I33" s="14" t="s">
        <v>33</v>
      </c>
      <c r="J33" s="16"/>
      <c r="K33" s="16"/>
      <c r="L33" s="16"/>
      <c r="M33" s="16"/>
      <c r="N33" s="16"/>
      <c r="O33" s="16">
        <v>1</v>
      </c>
      <c r="P33" s="16"/>
      <c r="Q33" s="16"/>
      <c r="R33" s="16"/>
      <c r="S33" s="16"/>
      <c r="T33" s="16"/>
      <c r="U33" s="16"/>
    </row>
    <row r="34" spans="1:22" x14ac:dyDescent="0.25">
      <c r="A34" s="5">
        <v>25</v>
      </c>
      <c r="B34" s="6"/>
      <c r="C34" s="6" t="s">
        <v>36</v>
      </c>
      <c r="D34" s="7"/>
      <c r="E34" s="5">
        <v>1</v>
      </c>
      <c r="F34" s="7" t="s">
        <v>37</v>
      </c>
      <c r="G34" s="17">
        <v>108000</v>
      </c>
      <c r="H34" s="17">
        <v>108000</v>
      </c>
      <c r="I34" s="8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2" ht="25.5" x14ac:dyDescent="0.25">
      <c r="A35" s="5">
        <v>26</v>
      </c>
      <c r="B35" s="13" t="s">
        <v>30</v>
      </c>
      <c r="C35" s="13" t="s">
        <v>415</v>
      </c>
      <c r="D35" s="14" t="s">
        <v>35</v>
      </c>
      <c r="E35" s="14"/>
      <c r="F35" s="14"/>
      <c r="G35" s="13"/>
      <c r="H35" s="15">
        <f>H36</f>
        <v>416276</v>
      </c>
      <c r="I35" s="14" t="s">
        <v>33</v>
      </c>
      <c r="J35" s="16"/>
      <c r="K35" s="16">
        <v>1</v>
      </c>
      <c r="L35" s="16"/>
      <c r="M35" s="16"/>
      <c r="N35" s="16"/>
      <c r="O35" s="16"/>
      <c r="P35" s="16"/>
      <c r="Q35" s="16">
        <v>1</v>
      </c>
      <c r="R35" s="16"/>
      <c r="S35" s="16"/>
      <c r="T35" s="16"/>
      <c r="U35" s="16"/>
    </row>
    <row r="36" spans="1:22" x14ac:dyDescent="0.25">
      <c r="A36" s="5">
        <v>27</v>
      </c>
      <c r="B36" s="6"/>
      <c r="C36" s="6" t="s">
        <v>36</v>
      </c>
      <c r="D36" s="7"/>
      <c r="E36" s="5">
        <v>1</v>
      </c>
      <c r="F36" s="7" t="s">
        <v>37</v>
      </c>
      <c r="G36" s="17">
        <v>416276</v>
      </c>
      <c r="H36" s="17">
        <f>G36</f>
        <v>416276</v>
      </c>
      <c r="I36" s="8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60"/>
    </row>
    <row r="37" spans="1:22" s="87" customFormat="1" x14ac:dyDescent="0.25">
      <c r="A37" s="5">
        <v>28</v>
      </c>
      <c r="B37" s="110" t="s">
        <v>30</v>
      </c>
      <c r="C37" s="116" t="s">
        <v>558</v>
      </c>
      <c r="D37" s="14" t="s">
        <v>35</v>
      </c>
      <c r="E37" s="111"/>
      <c r="F37" s="112"/>
      <c r="G37" s="113"/>
      <c r="H37" s="113">
        <f>H38</f>
        <v>622875</v>
      </c>
      <c r="I37" s="170"/>
      <c r="J37" s="114"/>
      <c r="K37" s="114"/>
      <c r="L37" s="114"/>
      <c r="M37" s="114"/>
      <c r="N37" s="114"/>
      <c r="O37" s="114"/>
      <c r="P37" s="114"/>
      <c r="Q37" s="115">
        <v>1</v>
      </c>
      <c r="R37" s="114"/>
      <c r="S37" s="114"/>
      <c r="T37" s="114"/>
      <c r="U37" s="114"/>
      <c r="V37" s="151"/>
    </row>
    <row r="38" spans="1:22" x14ac:dyDescent="0.25">
      <c r="A38" s="5">
        <v>29</v>
      </c>
      <c r="B38" s="6"/>
      <c r="C38" s="6"/>
      <c r="D38" s="7"/>
      <c r="E38" s="5">
        <v>1</v>
      </c>
      <c r="F38" s="7" t="s">
        <v>37</v>
      </c>
      <c r="G38" s="17">
        <v>622875</v>
      </c>
      <c r="H38" s="17">
        <f>G38</f>
        <v>622875</v>
      </c>
      <c r="I38" s="8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2" s="87" customFormat="1" x14ac:dyDescent="0.25">
      <c r="A39" s="5">
        <v>30</v>
      </c>
      <c r="B39" s="64" t="s">
        <v>102</v>
      </c>
      <c r="C39" s="64" t="s">
        <v>568</v>
      </c>
      <c r="D39" s="14" t="s">
        <v>35</v>
      </c>
      <c r="E39" s="84"/>
      <c r="F39" s="65"/>
      <c r="G39" s="85"/>
      <c r="H39" s="85">
        <f>H40</f>
        <v>149875</v>
      </c>
      <c r="I39" s="170"/>
      <c r="J39" s="86"/>
      <c r="K39" s="86"/>
      <c r="L39" s="86">
        <v>1</v>
      </c>
      <c r="M39" s="86"/>
      <c r="N39" s="86"/>
      <c r="O39" s="86"/>
      <c r="P39" s="86"/>
      <c r="Q39" s="86"/>
      <c r="R39" s="86"/>
      <c r="S39" s="86"/>
      <c r="T39" s="86"/>
      <c r="U39" s="86"/>
      <c r="V39" s="151"/>
    </row>
    <row r="40" spans="1:22" x14ac:dyDescent="0.25">
      <c r="A40" s="5">
        <v>31</v>
      </c>
      <c r="B40" s="6"/>
      <c r="C40" s="6"/>
      <c r="D40" s="7"/>
      <c r="E40" s="5">
        <v>1</v>
      </c>
      <c r="F40" s="7" t="s">
        <v>37</v>
      </c>
      <c r="G40" s="17">
        <v>149875</v>
      </c>
      <c r="H40" s="17">
        <f>G40</f>
        <v>149875</v>
      </c>
      <c r="I40" s="8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2" s="87" customFormat="1" x14ac:dyDescent="0.25">
      <c r="A41" s="5">
        <v>32</v>
      </c>
      <c r="B41" s="64" t="s">
        <v>102</v>
      </c>
      <c r="C41" s="64" t="s">
        <v>569</v>
      </c>
      <c r="D41" s="14" t="s">
        <v>35</v>
      </c>
      <c r="E41" s="84"/>
      <c r="F41" s="65"/>
      <c r="G41" s="85"/>
      <c r="H41" s="85">
        <f>H42</f>
        <v>281525</v>
      </c>
      <c r="I41" s="170"/>
      <c r="J41" s="86"/>
      <c r="K41" s="86"/>
      <c r="L41" s="86"/>
      <c r="M41" s="86"/>
      <c r="N41" s="86"/>
      <c r="O41" s="86"/>
      <c r="P41" s="86"/>
      <c r="Q41" s="86"/>
      <c r="R41" s="86"/>
      <c r="S41" s="86">
        <v>1</v>
      </c>
      <c r="T41" s="86"/>
      <c r="U41" s="86"/>
      <c r="V41" s="151"/>
    </row>
    <row r="42" spans="1:22" s="146" customFormat="1" x14ac:dyDescent="0.25">
      <c r="A42" s="5">
        <v>33</v>
      </c>
      <c r="B42" s="60"/>
      <c r="C42" s="60"/>
      <c r="D42" s="144"/>
      <c r="E42" s="5">
        <v>1</v>
      </c>
      <c r="F42" s="7" t="s">
        <v>37</v>
      </c>
      <c r="G42" s="17">
        <v>281525</v>
      </c>
      <c r="H42" s="62">
        <f>G42</f>
        <v>281525</v>
      </c>
      <c r="I42" s="171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52"/>
    </row>
    <row r="43" spans="1:22" x14ac:dyDescent="0.25">
      <c r="A43" s="5">
        <v>34</v>
      </c>
      <c r="B43" s="9" t="s">
        <v>54</v>
      </c>
      <c r="C43" s="9" t="s">
        <v>55</v>
      </c>
      <c r="D43" s="10" t="s">
        <v>32</v>
      </c>
      <c r="E43" s="10"/>
      <c r="F43" s="10"/>
      <c r="G43" s="9"/>
      <c r="H43" s="147">
        <f>H44+H46+H48+H50+H52+H54+H56+H58</f>
        <v>4680497</v>
      </c>
      <c r="I43" s="10" t="s">
        <v>33</v>
      </c>
      <c r="J43" s="149">
        <f>J44+J46+J48+J50+J52+J54+J56+J58</f>
        <v>0</v>
      </c>
      <c r="K43" s="149">
        <f t="shared" ref="K43:U43" si="1">K44+K46+K48+K50+K52+K54+K56+K58</f>
        <v>0</v>
      </c>
      <c r="L43" s="149">
        <f t="shared" si="1"/>
        <v>2</v>
      </c>
      <c r="M43" s="149">
        <f t="shared" si="1"/>
        <v>0</v>
      </c>
      <c r="N43" s="149">
        <f t="shared" si="1"/>
        <v>1</v>
      </c>
      <c r="O43" s="149">
        <f t="shared" si="1"/>
        <v>1</v>
      </c>
      <c r="P43" s="149">
        <f t="shared" si="1"/>
        <v>0</v>
      </c>
      <c r="Q43" s="149">
        <f t="shared" si="1"/>
        <v>2</v>
      </c>
      <c r="R43" s="149">
        <f t="shared" si="1"/>
        <v>1</v>
      </c>
      <c r="S43" s="149">
        <f t="shared" si="1"/>
        <v>3</v>
      </c>
      <c r="T43" s="149">
        <f t="shared" si="1"/>
        <v>1</v>
      </c>
      <c r="U43" s="149">
        <f t="shared" si="1"/>
        <v>0</v>
      </c>
      <c r="V43" s="1">
        <f>SUM(J43:U43)</f>
        <v>11</v>
      </c>
    </row>
    <row r="44" spans="1:22" ht="38.25" x14ac:dyDescent="0.25">
      <c r="A44" s="5">
        <v>35</v>
      </c>
      <c r="B44" s="13" t="s">
        <v>54</v>
      </c>
      <c r="C44" s="13" t="s">
        <v>56</v>
      </c>
      <c r="D44" s="14" t="s">
        <v>35</v>
      </c>
      <c r="E44" s="14"/>
      <c r="F44" s="14"/>
      <c r="G44" s="13"/>
      <c r="H44" s="15">
        <f>H45</f>
        <v>960000</v>
      </c>
      <c r="I44" s="14" t="s">
        <v>33</v>
      </c>
      <c r="J44" s="20"/>
      <c r="K44" s="20"/>
      <c r="L44" s="20">
        <v>1</v>
      </c>
      <c r="M44" s="20"/>
      <c r="N44" s="20"/>
      <c r="O44" s="20"/>
      <c r="P44" s="20"/>
      <c r="Q44" s="20">
        <v>1</v>
      </c>
      <c r="R44" s="20"/>
      <c r="S44" s="20"/>
      <c r="T44" s="20"/>
      <c r="U44" s="20"/>
      <c r="V44" s="40"/>
    </row>
    <row r="45" spans="1:22" x14ac:dyDescent="0.25">
      <c r="A45" s="5">
        <v>36</v>
      </c>
      <c r="B45" s="6"/>
      <c r="C45" s="6" t="s">
        <v>57</v>
      </c>
      <c r="D45" s="7"/>
      <c r="E45" s="5">
        <v>12</v>
      </c>
      <c r="F45" s="7" t="s">
        <v>39</v>
      </c>
      <c r="G45" s="17">
        <v>80000</v>
      </c>
      <c r="H45" s="17">
        <v>960000</v>
      </c>
      <c r="I45" s="8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40"/>
    </row>
    <row r="46" spans="1:22" ht="25.5" x14ac:dyDescent="0.25">
      <c r="A46" s="5">
        <v>37</v>
      </c>
      <c r="B46" s="13" t="s">
        <v>54</v>
      </c>
      <c r="C46" s="13" t="s">
        <v>58</v>
      </c>
      <c r="D46" s="14" t="s">
        <v>35</v>
      </c>
      <c r="E46" s="14"/>
      <c r="F46" s="14"/>
      <c r="G46" s="13"/>
      <c r="H46" s="15">
        <v>752784</v>
      </c>
      <c r="I46" s="14" t="s">
        <v>33</v>
      </c>
      <c r="J46" s="16"/>
      <c r="K46" s="16"/>
      <c r="L46" s="16"/>
      <c r="M46" s="16"/>
      <c r="N46" s="16"/>
      <c r="O46" s="16"/>
      <c r="P46" s="16"/>
      <c r="Q46" s="16"/>
      <c r="R46" s="16"/>
      <c r="S46" s="16">
        <v>1</v>
      </c>
      <c r="T46" s="16"/>
      <c r="U46" s="16"/>
      <c r="V46" s="40"/>
    </row>
    <row r="47" spans="1:22" x14ac:dyDescent="0.25">
      <c r="A47" s="5">
        <v>38</v>
      </c>
      <c r="B47" s="6"/>
      <c r="C47" s="6" t="s">
        <v>36</v>
      </c>
      <c r="D47" s="7"/>
      <c r="E47" s="5">
        <v>4</v>
      </c>
      <c r="F47" s="7" t="s">
        <v>39</v>
      </c>
      <c r="G47" s="17">
        <v>188196</v>
      </c>
      <c r="H47" s="17">
        <v>752784</v>
      </c>
      <c r="I47" s="8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40"/>
    </row>
    <row r="48" spans="1:22" ht="25.5" x14ac:dyDescent="0.25">
      <c r="A48" s="5">
        <v>39</v>
      </c>
      <c r="B48" s="13" t="s">
        <v>54</v>
      </c>
      <c r="C48" s="13" t="s">
        <v>59</v>
      </c>
      <c r="D48" s="14" t="s">
        <v>35</v>
      </c>
      <c r="E48" s="14"/>
      <c r="F48" s="14"/>
      <c r="G48" s="13"/>
      <c r="H48" s="15">
        <v>615600</v>
      </c>
      <c r="I48" s="14" t="s">
        <v>33</v>
      </c>
      <c r="J48" s="16"/>
      <c r="K48" s="16"/>
      <c r="L48" s="23"/>
      <c r="M48" s="16"/>
      <c r="N48" s="16"/>
      <c r="O48" s="16">
        <v>1</v>
      </c>
      <c r="P48" s="16"/>
      <c r="Q48" s="16"/>
      <c r="R48" s="16"/>
      <c r="S48" s="16"/>
      <c r="T48" s="16"/>
      <c r="U48" s="16"/>
      <c r="V48" s="40"/>
    </row>
    <row r="49" spans="1:22" x14ac:dyDescent="0.25">
      <c r="A49" s="5">
        <v>40</v>
      </c>
      <c r="B49" s="6"/>
      <c r="C49" s="6" t="s">
        <v>36</v>
      </c>
      <c r="D49" s="7"/>
      <c r="E49" s="5">
        <v>4</v>
      </c>
      <c r="F49" s="7" t="s">
        <v>39</v>
      </c>
      <c r="G49" s="17">
        <v>153900</v>
      </c>
      <c r="H49" s="17">
        <v>615600</v>
      </c>
      <c r="I49" s="8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40"/>
    </row>
    <row r="50" spans="1:22" ht="25.5" x14ac:dyDescent="0.25">
      <c r="A50" s="5">
        <v>41</v>
      </c>
      <c r="B50" s="13" t="s">
        <v>54</v>
      </c>
      <c r="C50" s="13" t="s">
        <v>60</v>
      </c>
      <c r="D50" s="14" t="s">
        <v>35</v>
      </c>
      <c r="E50" s="14"/>
      <c r="F50" s="14"/>
      <c r="G50" s="13"/>
      <c r="H50" s="15">
        <v>706400</v>
      </c>
      <c r="I50" s="14" t="s">
        <v>33</v>
      </c>
      <c r="J50" s="16"/>
      <c r="K50" s="16"/>
      <c r="L50" s="16"/>
      <c r="M50" s="16"/>
      <c r="N50" s="16"/>
      <c r="O50" s="16"/>
      <c r="P50" s="16"/>
      <c r="Q50" s="16"/>
      <c r="R50" s="16">
        <v>1</v>
      </c>
      <c r="S50" s="16"/>
      <c r="T50" s="16"/>
      <c r="U50" s="16"/>
      <c r="V50" s="40"/>
    </row>
    <row r="51" spans="1:22" x14ac:dyDescent="0.25">
      <c r="A51" s="5">
        <v>42</v>
      </c>
      <c r="B51" s="6"/>
      <c r="C51" s="6" t="s">
        <v>48</v>
      </c>
      <c r="D51" s="7"/>
      <c r="E51" s="5">
        <v>4</v>
      </c>
      <c r="F51" s="7" t="s">
        <v>39</v>
      </c>
      <c r="G51" s="17">
        <v>176600</v>
      </c>
      <c r="H51" s="17">
        <v>706400</v>
      </c>
      <c r="I51" s="8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40"/>
    </row>
    <row r="52" spans="1:22" ht="25.5" x14ac:dyDescent="0.25">
      <c r="A52" s="5">
        <v>43</v>
      </c>
      <c r="B52" s="13" t="s">
        <v>54</v>
      </c>
      <c r="C52" s="13" t="s">
        <v>61</v>
      </c>
      <c r="D52" s="14" t="s">
        <v>35</v>
      </c>
      <c r="E52" s="14"/>
      <c r="F52" s="14"/>
      <c r="G52" s="13"/>
      <c r="H52" s="15">
        <v>540000</v>
      </c>
      <c r="I52" s="14" t="s">
        <v>33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v>1</v>
      </c>
      <c r="U52" s="16"/>
      <c r="V52" s="40"/>
    </row>
    <row r="53" spans="1:22" x14ac:dyDescent="0.25">
      <c r="A53" s="5">
        <v>44</v>
      </c>
      <c r="B53" s="6"/>
      <c r="C53" s="6" t="s">
        <v>48</v>
      </c>
      <c r="D53" s="7"/>
      <c r="E53" s="5">
        <v>18</v>
      </c>
      <c r="F53" s="7" t="s">
        <v>39</v>
      </c>
      <c r="G53" s="17">
        <v>30000</v>
      </c>
      <c r="H53" s="17">
        <v>540000</v>
      </c>
      <c r="I53" s="8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40"/>
    </row>
    <row r="54" spans="1:22" ht="25.5" x14ac:dyDescent="0.25">
      <c r="A54" s="5">
        <v>45</v>
      </c>
      <c r="B54" s="13" t="s">
        <v>54</v>
      </c>
      <c r="C54" s="13" t="s">
        <v>62</v>
      </c>
      <c r="D54" s="14" t="s">
        <v>35</v>
      </c>
      <c r="E54" s="14"/>
      <c r="F54" s="14"/>
      <c r="G54" s="13"/>
      <c r="H54" s="15">
        <v>345000</v>
      </c>
      <c r="I54" s="14" t="s">
        <v>33</v>
      </c>
      <c r="J54" s="16"/>
      <c r="K54" s="16"/>
      <c r="L54" s="16"/>
      <c r="M54" s="16"/>
      <c r="N54" s="16">
        <v>1</v>
      </c>
      <c r="O54" s="16"/>
      <c r="P54" s="16"/>
      <c r="Q54" s="16"/>
      <c r="R54" s="16"/>
      <c r="S54" s="16">
        <v>1</v>
      </c>
      <c r="T54" s="16"/>
      <c r="U54" s="16"/>
      <c r="V54" s="22" t="s">
        <v>43</v>
      </c>
    </row>
    <row r="55" spans="1:22" x14ac:dyDescent="0.25">
      <c r="A55" s="5">
        <v>46</v>
      </c>
      <c r="B55" s="6"/>
      <c r="C55" s="6" t="s">
        <v>36</v>
      </c>
      <c r="D55" s="7"/>
      <c r="E55" s="5">
        <v>4</v>
      </c>
      <c r="F55" s="7" t="s">
        <v>39</v>
      </c>
      <c r="G55" s="17">
        <v>86250</v>
      </c>
      <c r="H55" s="17">
        <v>345000</v>
      </c>
      <c r="I55" s="80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40"/>
    </row>
    <row r="56" spans="1:22" ht="38.25" x14ac:dyDescent="0.25">
      <c r="A56" s="5">
        <v>47</v>
      </c>
      <c r="B56" s="13" t="s">
        <v>54</v>
      </c>
      <c r="C56" s="13" t="s">
        <v>63</v>
      </c>
      <c r="D56" s="14" t="s">
        <v>35</v>
      </c>
      <c r="E56" s="14"/>
      <c r="F56" s="14"/>
      <c r="G56" s="13"/>
      <c r="H56" s="15">
        <f>H57</f>
        <v>640713</v>
      </c>
      <c r="I56" s="14" t="s">
        <v>33</v>
      </c>
      <c r="J56" s="16"/>
      <c r="K56" s="16"/>
      <c r="L56" s="23"/>
      <c r="M56" s="16"/>
      <c r="N56" s="16"/>
      <c r="O56" s="16"/>
      <c r="P56" s="16"/>
      <c r="Q56" s="16">
        <v>1</v>
      </c>
      <c r="R56" s="16"/>
      <c r="S56" s="16"/>
      <c r="T56" s="16"/>
      <c r="U56" s="16"/>
      <c r="V56" s="40"/>
    </row>
    <row r="57" spans="1:22" x14ac:dyDescent="0.25">
      <c r="A57" s="5">
        <v>48</v>
      </c>
      <c r="B57" s="6"/>
      <c r="C57" s="6" t="s">
        <v>64</v>
      </c>
      <c r="D57" s="7"/>
      <c r="E57" s="5">
        <v>3</v>
      </c>
      <c r="F57" s="7" t="s">
        <v>39</v>
      </c>
      <c r="G57" s="17">
        <v>213571</v>
      </c>
      <c r="H57" s="17">
        <f>E57*G57</f>
        <v>640713</v>
      </c>
      <c r="I57" s="80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40"/>
    </row>
    <row r="58" spans="1:22" x14ac:dyDescent="0.25">
      <c r="A58" s="5">
        <v>49</v>
      </c>
      <c r="B58" s="13" t="s">
        <v>54</v>
      </c>
      <c r="C58" s="13" t="s">
        <v>65</v>
      </c>
      <c r="D58" s="14" t="s">
        <v>35</v>
      </c>
      <c r="E58" s="14"/>
      <c r="F58" s="14"/>
      <c r="G58" s="13"/>
      <c r="H58" s="15">
        <v>120000</v>
      </c>
      <c r="I58" s="14" t="s">
        <v>33</v>
      </c>
      <c r="J58" s="16"/>
      <c r="K58" s="16"/>
      <c r="L58" s="16">
        <v>1</v>
      </c>
      <c r="M58" s="16"/>
      <c r="N58" s="16"/>
      <c r="O58" s="16"/>
      <c r="P58" s="16"/>
      <c r="Q58" s="16"/>
      <c r="R58" s="16"/>
      <c r="S58" s="16">
        <v>1</v>
      </c>
      <c r="T58" s="16"/>
      <c r="U58" s="16"/>
      <c r="V58" s="40"/>
    </row>
    <row r="59" spans="1:22" x14ac:dyDescent="0.25">
      <c r="A59" s="5">
        <v>50</v>
      </c>
      <c r="B59" s="6"/>
      <c r="C59" s="6" t="s">
        <v>36</v>
      </c>
      <c r="D59" s="7"/>
      <c r="E59" s="5">
        <v>2</v>
      </c>
      <c r="F59" s="7" t="s">
        <v>39</v>
      </c>
      <c r="G59" s="17">
        <v>60000</v>
      </c>
      <c r="H59" s="17">
        <v>120000</v>
      </c>
      <c r="I59" s="80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40"/>
    </row>
    <row r="60" spans="1:22" x14ac:dyDescent="0.25">
      <c r="A60" s="5">
        <v>51</v>
      </c>
      <c r="B60" s="9" t="s">
        <v>102</v>
      </c>
      <c r="C60" s="9" t="s">
        <v>103</v>
      </c>
      <c r="D60" s="10" t="s">
        <v>32</v>
      </c>
      <c r="E60" s="10"/>
      <c r="F60" s="10"/>
      <c r="G60" s="9"/>
      <c r="H60" s="147">
        <f>H61+H78+H95+H126+H163+H200+H216+H246+H258+H277+H296+H315+H333+H352+H379+H405+H419+H441+H463</f>
        <v>5235657</v>
      </c>
      <c r="I60" s="10" t="s">
        <v>68</v>
      </c>
      <c r="J60" s="149">
        <f>J61+J78+J95+J126+J163+J200+J216+J246+J258+J277+J296+J315+J333+J352+J379+J405+J419+J441+J463</f>
        <v>0</v>
      </c>
      <c r="K60" s="149">
        <f t="shared" ref="K60:U60" si="2">K61+K78+K95+K126+K163+K200+K216+K246+K258+K277+K296+K315+K333+K352+K379+K405+K419+K441+K463</f>
        <v>6</v>
      </c>
      <c r="L60" s="149">
        <f t="shared" si="2"/>
        <v>5</v>
      </c>
      <c r="M60" s="149">
        <f t="shared" si="2"/>
        <v>1</v>
      </c>
      <c r="N60" s="149">
        <f t="shared" si="2"/>
        <v>7</v>
      </c>
      <c r="O60" s="149">
        <f t="shared" si="2"/>
        <v>1</v>
      </c>
      <c r="P60" s="149">
        <f t="shared" si="2"/>
        <v>2</v>
      </c>
      <c r="Q60" s="149">
        <f t="shared" si="2"/>
        <v>2</v>
      </c>
      <c r="R60" s="149">
        <f t="shared" si="2"/>
        <v>0</v>
      </c>
      <c r="S60" s="149">
        <f t="shared" si="2"/>
        <v>10</v>
      </c>
      <c r="T60" s="149">
        <f t="shared" si="2"/>
        <v>0</v>
      </c>
      <c r="U60" s="149">
        <f t="shared" si="2"/>
        <v>0</v>
      </c>
      <c r="V60" s="148">
        <f>SUM(J60:U60)</f>
        <v>34</v>
      </c>
    </row>
    <row r="61" spans="1:22" ht="25.5" x14ac:dyDescent="0.25">
      <c r="A61" s="5">
        <v>52</v>
      </c>
      <c r="B61" s="13" t="s">
        <v>102</v>
      </c>
      <c r="C61" s="13" t="s">
        <v>104</v>
      </c>
      <c r="D61" s="14" t="s">
        <v>35</v>
      </c>
      <c r="E61" s="14"/>
      <c r="F61" s="14"/>
      <c r="G61" s="13"/>
      <c r="H61" s="15">
        <v>467600</v>
      </c>
      <c r="I61" s="14" t="s">
        <v>68</v>
      </c>
      <c r="J61" s="16"/>
      <c r="K61" s="16"/>
      <c r="L61" s="16">
        <v>1</v>
      </c>
      <c r="M61" s="16"/>
      <c r="N61" s="16"/>
      <c r="O61" s="16"/>
      <c r="P61" s="16"/>
      <c r="Q61" s="16"/>
      <c r="R61" s="16"/>
      <c r="S61" s="16"/>
      <c r="T61" s="16"/>
      <c r="U61" s="16"/>
    </row>
    <row r="62" spans="1:22" x14ac:dyDescent="0.25">
      <c r="A62" s="5">
        <v>53</v>
      </c>
      <c r="B62" s="6"/>
      <c r="C62" s="6" t="s">
        <v>105</v>
      </c>
      <c r="D62" s="7"/>
      <c r="E62" s="5">
        <v>500</v>
      </c>
      <c r="F62" s="7" t="s">
        <v>85</v>
      </c>
      <c r="G62" s="17">
        <v>150</v>
      </c>
      <c r="H62" s="17">
        <v>75000</v>
      </c>
      <c r="I62" s="80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2" x14ac:dyDescent="0.25">
      <c r="A63" s="5">
        <v>54</v>
      </c>
      <c r="B63" s="6"/>
      <c r="C63" s="6" t="s">
        <v>106</v>
      </c>
      <c r="D63" s="7"/>
      <c r="E63" s="5">
        <v>30</v>
      </c>
      <c r="F63" s="7" t="s">
        <v>101</v>
      </c>
      <c r="G63" s="17">
        <v>450</v>
      </c>
      <c r="H63" s="17">
        <v>13500</v>
      </c>
      <c r="I63" s="8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2" x14ac:dyDescent="0.25">
      <c r="A64" s="5">
        <v>55</v>
      </c>
      <c r="B64" s="6"/>
      <c r="C64" s="6" t="s">
        <v>107</v>
      </c>
      <c r="D64" s="7"/>
      <c r="E64" s="5">
        <v>12</v>
      </c>
      <c r="F64" s="7" t="s">
        <v>108</v>
      </c>
      <c r="G64" s="17">
        <v>100</v>
      </c>
      <c r="H64" s="17">
        <v>1200</v>
      </c>
      <c r="I64" s="8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x14ac:dyDescent="0.25">
      <c r="A65" s="5">
        <v>56</v>
      </c>
      <c r="B65" s="6"/>
      <c r="C65" s="6" t="s">
        <v>109</v>
      </c>
      <c r="D65" s="7"/>
      <c r="E65" s="5">
        <v>12</v>
      </c>
      <c r="F65" s="7" t="s">
        <v>108</v>
      </c>
      <c r="G65" s="17">
        <v>125</v>
      </c>
      <c r="H65" s="17">
        <v>1500</v>
      </c>
      <c r="I65" s="8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x14ac:dyDescent="0.25">
      <c r="A66" s="5">
        <v>57</v>
      </c>
      <c r="B66" s="6"/>
      <c r="C66" s="6" t="s">
        <v>110</v>
      </c>
      <c r="D66" s="7"/>
      <c r="E66" s="5">
        <v>12</v>
      </c>
      <c r="F66" s="7" t="s">
        <v>91</v>
      </c>
      <c r="G66" s="17">
        <v>250</v>
      </c>
      <c r="H66" s="17">
        <v>3000</v>
      </c>
      <c r="I66" s="8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x14ac:dyDescent="0.25">
      <c r="A67" s="5">
        <v>58</v>
      </c>
      <c r="B67" s="6"/>
      <c r="C67" s="6" t="s">
        <v>111</v>
      </c>
      <c r="D67" s="7"/>
      <c r="E67" s="5">
        <v>500</v>
      </c>
      <c r="F67" s="7" t="s">
        <v>85</v>
      </c>
      <c r="G67" s="17">
        <v>150</v>
      </c>
      <c r="H67" s="17">
        <v>75000</v>
      </c>
      <c r="I67" s="8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x14ac:dyDescent="0.25">
      <c r="A68" s="5">
        <v>59</v>
      </c>
      <c r="B68" s="6"/>
      <c r="C68" s="6" t="s">
        <v>112</v>
      </c>
      <c r="D68" s="7"/>
      <c r="E68" s="5">
        <v>500</v>
      </c>
      <c r="F68" s="7" t="s">
        <v>85</v>
      </c>
      <c r="G68" s="17">
        <v>150</v>
      </c>
      <c r="H68" s="17">
        <v>75000</v>
      </c>
      <c r="I68" s="80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x14ac:dyDescent="0.25">
      <c r="A69" s="5">
        <v>60</v>
      </c>
      <c r="B69" s="6"/>
      <c r="C69" s="6" t="s">
        <v>113</v>
      </c>
      <c r="D69" s="7"/>
      <c r="E69" s="5">
        <v>500</v>
      </c>
      <c r="F69" s="7" t="s">
        <v>85</v>
      </c>
      <c r="G69" s="17">
        <v>200</v>
      </c>
      <c r="H69" s="17">
        <v>100000</v>
      </c>
      <c r="I69" s="8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x14ac:dyDescent="0.25">
      <c r="A70" s="5">
        <v>61</v>
      </c>
      <c r="B70" s="6"/>
      <c r="C70" s="6" t="s">
        <v>114</v>
      </c>
      <c r="D70" s="7"/>
      <c r="E70" s="5">
        <v>500</v>
      </c>
      <c r="F70" s="7" t="s">
        <v>85</v>
      </c>
      <c r="G70" s="17">
        <v>200</v>
      </c>
      <c r="H70" s="17">
        <v>100000</v>
      </c>
      <c r="I70" s="80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x14ac:dyDescent="0.25">
      <c r="A71" s="5">
        <v>62</v>
      </c>
      <c r="B71" s="6"/>
      <c r="C71" s="6" t="s">
        <v>115</v>
      </c>
      <c r="D71" s="7"/>
      <c r="E71" s="5">
        <v>12</v>
      </c>
      <c r="F71" s="7" t="s">
        <v>108</v>
      </c>
      <c r="G71" s="17">
        <v>100</v>
      </c>
      <c r="H71" s="17">
        <v>1200</v>
      </c>
      <c r="I71" s="80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x14ac:dyDescent="0.25">
      <c r="A72" s="5">
        <v>63</v>
      </c>
      <c r="B72" s="6"/>
      <c r="C72" s="6" t="s">
        <v>96</v>
      </c>
      <c r="D72" s="7"/>
      <c r="E72" s="5">
        <v>50</v>
      </c>
      <c r="F72" s="7" t="s">
        <v>93</v>
      </c>
      <c r="G72" s="17">
        <v>85</v>
      </c>
      <c r="H72" s="17">
        <v>4250</v>
      </c>
      <c r="I72" s="8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x14ac:dyDescent="0.25">
      <c r="A73" s="5">
        <v>64</v>
      </c>
      <c r="B73" s="6"/>
      <c r="C73" s="6" t="s">
        <v>116</v>
      </c>
      <c r="D73" s="7"/>
      <c r="E73" s="5">
        <v>50</v>
      </c>
      <c r="F73" s="7" t="s">
        <v>93</v>
      </c>
      <c r="G73" s="17">
        <v>20</v>
      </c>
      <c r="H73" s="17">
        <v>1000</v>
      </c>
      <c r="I73" s="8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x14ac:dyDescent="0.25">
      <c r="A74" s="5">
        <v>65</v>
      </c>
      <c r="B74" s="6"/>
      <c r="C74" s="6" t="s">
        <v>117</v>
      </c>
      <c r="D74" s="7"/>
      <c r="E74" s="5">
        <v>50</v>
      </c>
      <c r="F74" s="7" t="s">
        <v>93</v>
      </c>
      <c r="G74" s="17">
        <v>142</v>
      </c>
      <c r="H74" s="17">
        <v>7100</v>
      </c>
      <c r="I74" s="8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x14ac:dyDescent="0.25">
      <c r="A75" s="5">
        <v>66</v>
      </c>
      <c r="B75" s="6"/>
      <c r="C75" s="6" t="s">
        <v>118</v>
      </c>
      <c r="D75" s="7"/>
      <c r="E75" s="5">
        <v>50</v>
      </c>
      <c r="F75" s="7" t="s">
        <v>93</v>
      </c>
      <c r="G75" s="17">
        <v>25</v>
      </c>
      <c r="H75" s="17">
        <v>1250</v>
      </c>
      <c r="I75" s="8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x14ac:dyDescent="0.25">
      <c r="A76" s="5">
        <v>67</v>
      </c>
      <c r="B76" s="6"/>
      <c r="C76" s="6" t="s">
        <v>119</v>
      </c>
      <c r="D76" s="7"/>
      <c r="E76" s="5">
        <v>12</v>
      </c>
      <c r="F76" s="7" t="s">
        <v>108</v>
      </c>
      <c r="G76" s="17">
        <v>250</v>
      </c>
      <c r="H76" s="17">
        <v>3000</v>
      </c>
      <c r="I76" s="8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x14ac:dyDescent="0.25">
      <c r="A77" s="5">
        <v>68</v>
      </c>
      <c r="B77" s="6"/>
      <c r="C77" s="6" t="s">
        <v>120</v>
      </c>
      <c r="D77" s="7"/>
      <c r="E77" s="5">
        <v>4</v>
      </c>
      <c r="F77" s="7" t="s">
        <v>121</v>
      </c>
      <c r="G77" s="17">
        <v>1400</v>
      </c>
      <c r="H77" s="17">
        <v>5600</v>
      </c>
      <c r="I77" s="80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38.25" x14ac:dyDescent="0.25">
      <c r="A78" s="5">
        <v>69</v>
      </c>
      <c r="B78" s="13" t="s">
        <v>102</v>
      </c>
      <c r="C78" s="13" t="s">
        <v>122</v>
      </c>
      <c r="D78" s="14" t="s">
        <v>35</v>
      </c>
      <c r="E78" s="14"/>
      <c r="F78" s="14"/>
      <c r="G78" s="13"/>
      <c r="H78" s="15">
        <v>401568</v>
      </c>
      <c r="I78" s="14" t="s">
        <v>68</v>
      </c>
      <c r="J78" s="16"/>
      <c r="K78" s="16"/>
      <c r="L78" s="16"/>
      <c r="M78" s="16"/>
      <c r="N78" s="16"/>
      <c r="O78" s="16"/>
      <c r="P78" s="16">
        <v>1</v>
      </c>
      <c r="Q78" s="16"/>
      <c r="R78" s="16"/>
      <c r="S78" s="16"/>
      <c r="T78" s="16"/>
      <c r="U78" s="16"/>
    </row>
    <row r="79" spans="1:21" x14ac:dyDescent="0.25">
      <c r="A79" s="5">
        <v>70</v>
      </c>
      <c r="B79" s="6"/>
      <c r="C79" s="6" t="s">
        <v>105</v>
      </c>
      <c r="D79" s="7"/>
      <c r="E79" s="5">
        <v>500</v>
      </c>
      <c r="F79" s="7" t="s">
        <v>85</v>
      </c>
      <c r="G79" s="17">
        <v>120</v>
      </c>
      <c r="H79" s="17">
        <v>60000</v>
      </c>
      <c r="I79" s="8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x14ac:dyDescent="0.25">
      <c r="A80" s="5">
        <v>71</v>
      </c>
      <c r="B80" s="6"/>
      <c r="C80" s="6" t="s">
        <v>123</v>
      </c>
      <c r="D80" s="7"/>
      <c r="E80" s="5">
        <v>75</v>
      </c>
      <c r="F80" s="7" t="s">
        <v>85</v>
      </c>
      <c r="G80" s="17">
        <v>300</v>
      </c>
      <c r="H80" s="17">
        <v>22500</v>
      </c>
      <c r="I80" s="8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x14ac:dyDescent="0.25">
      <c r="A81" s="5">
        <v>72</v>
      </c>
      <c r="B81" s="6"/>
      <c r="C81" s="6" t="s">
        <v>106</v>
      </c>
      <c r="D81" s="7"/>
      <c r="E81" s="5">
        <v>20</v>
      </c>
      <c r="F81" s="7" t="s">
        <v>101</v>
      </c>
      <c r="G81" s="17">
        <v>450</v>
      </c>
      <c r="H81" s="17">
        <v>9000</v>
      </c>
      <c r="I81" s="8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x14ac:dyDescent="0.25">
      <c r="A82" s="5">
        <v>73</v>
      </c>
      <c r="B82" s="6"/>
      <c r="C82" s="6" t="s">
        <v>107</v>
      </c>
      <c r="D82" s="7"/>
      <c r="E82" s="5">
        <v>4</v>
      </c>
      <c r="F82" s="7" t="s">
        <v>108</v>
      </c>
      <c r="G82" s="17">
        <v>100</v>
      </c>
      <c r="H82" s="17">
        <v>400</v>
      </c>
      <c r="I82" s="8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x14ac:dyDescent="0.25">
      <c r="A83" s="5">
        <v>74</v>
      </c>
      <c r="B83" s="6"/>
      <c r="C83" s="6" t="s">
        <v>109</v>
      </c>
      <c r="D83" s="7"/>
      <c r="E83" s="5">
        <v>6</v>
      </c>
      <c r="F83" s="7" t="s">
        <v>108</v>
      </c>
      <c r="G83" s="17">
        <v>100</v>
      </c>
      <c r="H83" s="17">
        <v>600</v>
      </c>
      <c r="I83" s="8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x14ac:dyDescent="0.25">
      <c r="A84" s="5">
        <v>75</v>
      </c>
      <c r="B84" s="6"/>
      <c r="C84" s="6" t="s">
        <v>124</v>
      </c>
      <c r="D84" s="7"/>
      <c r="E84" s="5">
        <v>500</v>
      </c>
      <c r="F84" s="7" t="s">
        <v>85</v>
      </c>
      <c r="G84" s="17">
        <v>120</v>
      </c>
      <c r="H84" s="17">
        <v>60000</v>
      </c>
      <c r="I84" s="8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x14ac:dyDescent="0.25">
      <c r="A85" s="5">
        <v>76</v>
      </c>
      <c r="B85" s="6"/>
      <c r="C85" s="6" t="s">
        <v>125</v>
      </c>
      <c r="D85" s="7"/>
      <c r="E85" s="5">
        <v>500</v>
      </c>
      <c r="F85" s="7" t="s">
        <v>85</v>
      </c>
      <c r="G85" s="17">
        <v>120</v>
      </c>
      <c r="H85" s="17">
        <v>60000</v>
      </c>
      <c r="I85" s="80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x14ac:dyDescent="0.25">
      <c r="A86" s="5">
        <v>77</v>
      </c>
      <c r="B86" s="6"/>
      <c r="C86" s="6" t="s">
        <v>126</v>
      </c>
      <c r="D86" s="7"/>
      <c r="E86" s="5">
        <v>500</v>
      </c>
      <c r="F86" s="7" t="s">
        <v>85</v>
      </c>
      <c r="G86" s="17">
        <v>180</v>
      </c>
      <c r="H86" s="17">
        <v>90000</v>
      </c>
      <c r="I86" s="80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x14ac:dyDescent="0.25">
      <c r="A87" s="5">
        <v>78</v>
      </c>
      <c r="B87" s="6"/>
      <c r="C87" s="6" t="s">
        <v>127</v>
      </c>
      <c r="D87" s="7"/>
      <c r="E87" s="5">
        <v>500</v>
      </c>
      <c r="F87" s="7" t="s">
        <v>85</v>
      </c>
      <c r="G87" s="17">
        <v>180</v>
      </c>
      <c r="H87" s="17">
        <v>90000</v>
      </c>
      <c r="I87" s="80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x14ac:dyDescent="0.25">
      <c r="A88" s="5">
        <v>79</v>
      </c>
      <c r="B88" s="6"/>
      <c r="C88" s="6" t="s">
        <v>110</v>
      </c>
      <c r="D88" s="7"/>
      <c r="E88" s="5">
        <v>10</v>
      </c>
      <c r="F88" s="7" t="s">
        <v>91</v>
      </c>
      <c r="G88" s="17">
        <v>155</v>
      </c>
      <c r="H88" s="17">
        <v>1550</v>
      </c>
      <c r="I88" s="8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x14ac:dyDescent="0.25">
      <c r="A89" s="5">
        <v>80</v>
      </c>
      <c r="B89" s="6"/>
      <c r="C89" s="6" t="s">
        <v>115</v>
      </c>
      <c r="D89" s="7"/>
      <c r="E89" s="5">
        <v>10</v>
      </c>
      <c r="F89" s="7" t="s">
        <v>108</v>
      </c>
      <c r="G89" s="17">
        <v>70</v>
      </c>
      <c r="H89" s="17">
        <v>700</v>
      </c>
      <c r="I89" s="8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x14ac:dyDescent="0.25">
      <c r="A90" s="5">
        <v>81</v>
      </c>
      <c r="B90" s="6"/>
      <c r="C90" s="6" t="s">
        <v>96</v>
      </c>
      <c r="D90" s="7"/>
      <c r="E90" s="5">
        <v>30</v>
      </c>
      <c r="F90" s="7" t="s">
        <v>93</v>
      </c>
      <c r="G90" s="17">
        <v>45</v>
      </c>
      <c r="H90" s="17">
        <v>1350</v>
      </c>
      <c r="I90" s="8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x14ac:dyDescent="0.25">
      <c r="A91" s="5">
        <v>82</v>
      </c>
      <c r="B91" s="6"/>
      <c r="C91" s="6" t="s">
        <v>116</v>
      </c>
      <c r="D91" s="7"/>
      <c r="E91" s="5">
        <v>25</v>
      </c>
      <c r="F91" s="7" t="s">
        <v>93</v>
      </c>
      <c r="G91" s="17">
        <v>15</v>
      </c>
      <c r="H91" s="17">
        <v>375</v>
      </c>
      <c r="I91" s="8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x14ac:dyDescent="0.25">
      <c r="A92" s="5">
        <v>83</v>
      </c>
      <c r="B92" s="6"/>
      <c r="C92" s="6" t="s">
        <v>117</v>
      </c>
      <c r="D92" s="7"/>
      <c r="E92" s="5">
        <v>12</v>
      </c>
      <c r="F92" s="7" t="s">
        <v>93</v>
      </c>
      <c r="G92" s="17">
        <v>142</v>
      </c>
      <c r="H92" s="17">
        <v>1704</v>
      </c>
      <c r="I92" s="8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x14ac:dyDescent="0.25">
      <c r="A93" s="5">
        <v>84</v>
      </c>
      <c r="B93" s="6"/>
      <c r="C93" s="6" t="s">
        <v>118</v>
      </c>
      <c r="D93" s="7"/>
      <c r="E93" s="5">
        <v>25</v>
      </c>
      <c r="F93" s="7" t="s">
        <v>93</v>
      </c>
      <c r="G93" s="17">
        <v>25</v>
      </c>
      <c r="H93" s="17">
        <v>625</v>
      </c>
      <c r="I93" s="80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x14ac:dyDescent="0.25">
      <c r="A94" s="5">
        <v>85</v>
      </c>
      <c r="B94" s="6"/>
      <c r="C94" s="6" t="s">
        <v>128</v>
      </c>
      <c r="D94" s="7"/>
      <c r="E94" s="5">
        <v>2</v>
      </c>
      <c r="F94" s="7" t="s">
        <v>121</v>
      </c>
      <c r="G94" s="17">
        <v>1382</v>
      </c>
      <c r="H94" s="17">
        <v>2764</v>
      </c>
      <c r="I94" s="80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x14ac:dyDescent="0.25">
      <c r="A95" s="5">
        <v>86</v>
      </c>
      <c r="B95" s="13" t="s">
        <v>102</v>
      </c>
      <c r="C95" s="13" t="s">
        <v>129</v>
      </c>
      <c r="D95" s="14" t="s">
        <v>35</v>
      </c>
      <c r="E95" s="14"/>
      <c r="F95" s="14"/>
      <c r="G95" s="13"/>
      <c r="H95" s="15">
        <f>SUM(H96:H125)</f>
        <v>250000</v>
      </c>
      <c r="I95" s="14" t="s">
        <v>68</v>
      </c>
      <c r="J95" s="16"/>
      <c r="K95" s="16"/>
      <c r="L95" s="16"/>
      <c r="M95" s="16">
        <v>1</v>
      </c>
      <c r="N95" s="16"/>
      <c r="O95" s="16"/>
      <c r="P95" s="16"/>
      <c r="Q95" s="16"/>
      <c r="R95" s="16"/>
      <c r="S95" s="16"/>
      <c r="T95" s="16"/>
      <c r="U95" s="16"/>
    </row>
    <row r="96" spans="1:21" x14ac:dyDescent="0.25">
      <c r="A96" s="5">
        <v>87</v>
      </c>
      <c r="B96" s="6"/>
      <c r="C96" s="6" t="s">
        <v>130</v>
      </c>
      <c r="D96" s="7"/>
      <c r="E96" s="5">
        <v>15</v>
      </c>
      <c r="F96" s="7" t="s">
        <v>101</v>
      </c>
      <c r="G96" s="17">
        <v>50</v>
      </c>
      <c r="H96" s="17">
        <v>750</v>
      </c>
      <c r="I96" s="80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x14ac:dyDescent="0.25">
      <c r="A97" s="5">
        <v>88</v>
      </c>
      <c r="B97" s="6"/>
      <c r="C97" s="6" t="s">
        <v>131</v>
      </c>
      <c r="D97" s="7"/>
      <c r="E97" s="5">
        <v>20</v>
      </c>
      <c r="F97" s="7" t="s">
        <v>93</v>
      </c>
      <c r="G97" s="17">
        <v>65</v>
      </c>
      <c r="H97" s="17">
        <v>1300</v>
      </c>
      <c r="I97" s="80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x14ac:dyDescent="0.25">
      <c r="A98" s="5">
        <v>89</v>
      </c>
      <c r="B98" s="6"/>
      <c r="C98" s="6" t="s">
        <v>132</v>
      </c>
      <c r="D98" s="7"/>
      <c r="E98" s="5">
        <v>5</v>
      </c>
      <c r="F98" s="7" t="s">
        <v>91</v>
      </c>
      <c r="G98" s="17">
        <v>240</v>
      </c>
      <c r="H98" s="17">
        <v>1200</v>
      </c>
      <c r="I98" s="80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x14ac:dyDescent="0.25">
      <c r="A99" s="5">
        <v>90</v>
      </c>
      <c r="B99" s="6"/>
      <c r="C99" s="6" t="s">
        <v>133</v>
      </c>
      <c r="D99" s="7"/>
      <c r="E99" s="5">
        <v>10</v>
      </c>
      <c r="F99" s="7" t="s">
        <v>93</v>
      </c>
      <c r="G99" s="17">
        <v>65</v>
      </c>
      <c r="H99" s="17">
        <v>650</v>
      </c>
      <c r="I99" s="80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x14ac:dyDescent="0.25">
      <c r="A100" s="5">
        <v>91</v>
      </c>
      <c r="B100" s="6"/>
      <c r="C100" s="6" t="s">
        <v>134</v>
      </c>
      <c r="D100" s="7"/>
      <c r="E100" s="5">
        <v>10</v>
      </c>
      <c r="F100" s="7" t="s">
        <v>93</v>
      </c>
      <c r="G100" s="17">
        <v>65</v>
      </c>
      <c r="H100" s="17">
        <v>650</v>
      </c>
      <c r="I100" s="80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x14ac:dyDescent="0.25">
      <c r="A101" s="5">
        <v>92</v>
      </c>
      <c r="B101" s="6"/>
      <c r="C101" s="6" t="s">
        <v>135</v>
      </c>
      <c r="D101" s="7"/>
      <c r="E101" s="5">
        <v>10</v>
      </c>
      <c r="F101" s="7" t="s">
        <v>101</v>
      </c>
      <c r="G101" s="17">
        <v>165</v>
      </c>
      <c r="H101" s="17">
        <v>1650</v>
      </c>
      <c r="I101" s="80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x14ac:dyDescent="0.25">
      <c r="A102" s="5">
        <v>93</v>
      </c>
      <c r="B102" s="6"/>
      <c r="C102" s="6" t="s">
        <v>136</v>
      </c>
      <c r="D102" s="7"/>
      <c r="E102" s="5">
        <v>10</v>
      </c>
      <c r="F102" s="7" t="s">
        <v>108</v>
      </c>
      <c r="G102" s="17">
        <v>150</v>
      </c>
      <c r="H102" s="17">
        <v>1500</v>
      </c>
      <c r="I102" s="80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x14ac:dyDescent="0.25">
      <c r="A103" s="5">
        <v>94</v>
      </c>
      <c r="B103" s="6"/>
      <c r="C103" s="6" t="s">
        <v>137</v>
      </c>
      <c r="D103" s="7"/>
      <c r="E103" s="5">
        <v>20</v>
      </c>
      <c r="F103" s="7" t="s">
        <v>93</v>
      </c>
      <c r="G103" s="17">
        <v>12</v>
      </c>
      <c r="H103" s="17">
        <v>240</v>
      </c>
      <c r="I103" s="80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x14ac:dyDescent="0.25">
      <c r="A104" s="5">
        <v>95</v>
      </c>
      <c r="B104" s="6"/>
      <c r="C104" s="6" t="s">
        <v>138</v>
      </c>
      <c r="D104" s="7"/>
      <c r="E104" s="5">
        <v>20</v>
      </c>
      <c r="F104" s="7" t="s">
        <v>108</v>
      </c>
      <c r="G104" s="17">
        <v>100</v>
      </c>
      <c r="H104" s="17">
        <v>2000</v>
      </c>
      <c r="I104" s="80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x14ac:dyDescent="0.25">
      <c r="A105" s="5">
        <v>96</v>
      </c>
      <c r="B105" s="6"/>
      <c r="C105" s="6" t="s">
        <v>96</v>
      </c>
      <c r="D105" s="7"/>
      <c r="E105" s="5">
        <v>195</v>
      </c>
      <c r="F105" s="7" t="s">
        <v>93</v>
      </c>
      <c r="G105" s="17">
        <v>55</v>
      </c>
      <c r="H105" s="17">
        <v>10725</v>
      </c>
      <c r="I105" s="80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x14ac:dyDescent="0.25">
      <c r="A106" s="5">
        <v>97</v>
      </c>
      <c r="B106" s="6"/>
      <c r="C106" s="6" t="s">
        <v>139</v>
      </c>
      <c r="D106" s="7"/>
      <c r="E106" s="5">
        <v>4</v>
      </c>
      <c r="F106" s="7" t="s">
        <v>93</v>
      </c>
      <c r="G106" s="17">
        <v>3500</v>
      </c>
      <c r="H106" s="17">
        <v>14000</v>
      </c>
      <c r="I106" s="80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x14ac:dyDescent="0.25">
      <c r="A107" s="5">
        <v>98</v>
      </c>
      <c r="B107" s="6"/>
      <c r="C107" s="6" t="s">
        <v>140</v>
      </c>
      <c r="D107" s="7"/>
      <c r="E107" s="5">
        <v>2</v>
      </c>
      <c r="F107" s="7" t="s">
        <v>93</v>
      </c>
      <c r="G107" s="17">
        <v>1200</v>
      </c>
      <c r="H107" s="17">
        <v>2400</v>
      </c>
      <c r="I107" s="80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x14ac:dyDescent="0.25">
      <c r="A108" s="5">
        <v>99</v>
      </c>
      <c r="B108" s="6"/>
      <c r="C108" s="6" t="s">
        <v>141</v>
      </c>
      <c r="D108" s="7"/>
      <c r="E108" s="5">
        <v>19</v>
      </c>
      <c r="F108" s="7" t="s">
        <v>93</v>
      </c>
      <c r="G108" s="17">
        <v>100</v>
      </c>
      <c r="H108" s="17">
        <v>1900</v>
      </c>
      <c r="I108" s="80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x14ac:dyDescent="0.25">
      <c r="A109" s="5">
        <v>100</v>
      </c>
      <c r="B109" s="6"/>
      <c r="C109" s="6" t="s">
        <v>142</v>
      </c>
      <c r="D109" s="7"/>
      <c r="E109" s="5">
        <v>20</v>
      </c>
      <c r="F109" s="7" t="s">
        <v>93</v>
      </c>
      <c r="G109" s="17">
        <v>25</v>
      </c>
      <c r="H109" s="17">
        <v>500</v>
      </c>
      <c r="I109" s="80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x14ac:dyDescent="0.25">
      <c r="A110" s="5">
        <v>101</v>
      </c>
      <c r="B110" s="6"/>
      <c r="C110" s="6" t="s">
        <v>143</v>
      </c>
      <c r="D110" s="7"/>
      <c r="E110" s="5">
        <v>40</v>
      </c>
      <c r="F110" s="7" t="s">
        <v>101</v>
      </c>
      <c r="G110" s="17">
        <v>70</v>
      </c>
      <c r="H110" s="17">
        <v>2800</v>
      </c>
      <c r="I110" s="8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x14ac:dyDescent="0.25">
      <c r="A111" s="5">
        <v>102</v>
      </c>
      <c r="B111" s="6"/>
      <c r="C111" s="6" t="s">
        <v>144</v>
      </c>
      <c r="D111" s="7"/>
      <c r="E111" s="5">
        <v>89</v>
      </c>
      <c r="F111" s="7" t="s">
        <v>93</v>
      </c>
      <c r="G111" s="17">
        <v>65</v>
      </c>
      <c r="H111" s="17">
        <v>5785</v>
      </c>
      <c r="I111" s="80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x14ac:dyDescent="0.25">
      <c r="A112" s="5">
        <v>103</v>
      </c>
      <c r="B112" s="6"/>
      <c r="C112" s="6" t="s">
        <v>145</v>
      </c>
      <c r="D112" s="7"/>
      <c r="E112" s="5">
        <v>89</v>
      </c>
      <c r="F112" s="7" t="s">
        <v>93</v>
      </c>
      <c r="G112" s="17">
        <v>250</v>
      </c>
      <c r="H112" s="17">
        <v>22250</v>
      </c>
      <c r="I112" s="80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x14ac:dyDescent="0.25">
      <c r="A113" s="5">
        <v>104</v>
      </c>
      <c r="B113" s="6"/>
      <c r="C113" s="6" t="s">
        <v>146</v>
      </c>
      <c r="D113" s="7"/>
      <c r="E113" s="5">
        <v>89</v>
      </c>
      <c r="F113" s="7" t="s">
        <v>93</v>
      </c>
      <c r="G113" s="17">
        <v>450</v>
      </c>
      <c r="H113" s="17">
        <v>40050</v>
      </c>
      <c r="I113" s="80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x14ac:dyDescent="0.25">
      <c r="A114" s="5">
        <v>105</v>
      </c>
      <c r="B114" s="6"/>
      <c r="C114" s="6" t="s">
        <v>147</v>
      </c>
      <c r="D114" s="7"/>
      <c r="E114" s="5">
        <v>89</v>
      </c>
      <c r="F114" s="7" t="s">
        <v>93</v>
      </c>
      <c r="G114" s="17">
        <v>500</v>
      </c>
      <c r="H114" s="17">
        <v>44500</v>
      </c>
      <c r="I114" s="80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x14ac:dyDescent="0.25">
      <c r="A115" s="5">
        <v>106</v>
      </c>
      <c r="B115" s="6"/>
      <c r="C115" s="6" t="s">
        <v>148</v>
      </c>
      <c r="D115" s="7"/>
      <c r="E115" s="5">
        <v>46</v>
      </c>
      <c r="F115" s="7" t="s">
        <v>93</v>
      </c>
      <c r="G115" s="17">
        <v>140</v>
      </c>
      <c r="H115" s="17">
        <v>6440</v>
      </c>
      <c r="I115" s="80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x14ac:dyDescent="0.25">
      <c r="A116" s="5">
        <v>107</v>
      </c>
      <c r="B116" s="6"/>
      <c r="C116" s="6" t="s">
        <v>149</v>
      </c>
      <c r="D116" s="7"/>
      <c r="E116" s="5">
        <v>46</v>
      </c>
      <c r="F116" s="7" t="s">
        <v>93</v>
      </c>
      <c r="G116" s="17">
        <v>45</v>
      </c>
      <c r="H116" s="17">
        <v>2070</v>
      </c>
      <c r="I116" s="80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x14ac:dyDescent="0.25">
      <c r="A117" s="5">
        <v>108</v>
      </c>
      <c r="B117" s="6"/>
      <c r="C117" s="6" t="s">
        <v>150</v>
      </c>
      <c r="D117" s="7"/>
      <c r="E117" s="5">
        <v>75</v>
      </c>
      <c r="F117" s="7" t="s">
        <v>85</v>
      </c>
      <c r="G117" s="17">
        <v>150</v>
      </c>
      <c r="H117" s="17">
        <v>11250</v>
      </c>
      <c r="I117" s="80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x14ac:dyDescent="0.25">
      <c r="A118" s="5">
        <v>109</v>
      </c>
      <c r="B118" s="6"/>
      <c r="C118" s="6" t="s">
        <v>151</v>
      </c>
      <c r="D118" s="7"/>
      <c r="E118" s="5">
        <v>75</v>
      </c>
      <c r="F118" s="7" t="s">
        <v>85</v>
      </c>
      <c r="G118" s="17">
        <v>120</v>
      </c>
      <c r="H118" s="17">
        <v>9000</v>
      </c>
      <c r="I118" s="80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x14ac:dyDescent="0.25">
      <c r="A119" s="5">
        <v>110</v>
      </c>
      <c r="B119" s="6"/>
      <c r="C119" s="6" t="s">
        <v>152</v>
      </c>
      <c r="D119" s="7"/>
      <c r="E119" s="5">
        <v>150</v>
      </c>
      <c r="F119" s="7" t="s">
        <v>153</v>
      </c>
      <c r="G119" s="17">
        <v>35</v>
      </c>
      <c r="H119" s="17">
        <v>5250</v>
      </c>
      <c r="I119" s="80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x14ac:dyDescent="0.25">
      <c r="A120" s="5">
        <v>111</v>
      </c>
      <c r="B120" s="6"/>
      <c r="C120" s="6" t="s">
        <v>156</v>
      </c>
      <c r="D120" s="7"/>
      <c r="E120" s="5">
        <v>4</v>
      </c>
      <c r="F120" s="7" t="s">
        <v>157</v>
      </c>
      <c r="G120" s="17">
        <v>500</v>
      </c>
      <c r="H120" s="17">
        <v>2000</v>
      </c>
      <c r="I120" s="80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x14ac:dyDescent="0.25">
      <c r="A121" s="5">
        <v>112</v>
      </c>
      <c r="B121" s="6"/>
      <c r="C121" s="6" t="s">
        <v>158</v>
      </c>
      <c r="D121" s="7"/>
      <c r="E121" s="5">
        <v>4</v>
      </c>
      <c r="F121" s="7" t="s">
        <v>157</v>
      </c>
      <c r="G121" s="17">
        <v>550</v>
      </c>
      <c r="H121" s="17">
        <v>2200</v>
      </c>
      <c r="I121" s="80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x14ac:dyDescent="0.25">
      <c r="A122" s="5">
        <v>113</v>
      </c>
      <c r="B122" s="6"/>
      <c r="C122" s="6" t="s">
        <v>159</v>
      </c>
      <c r="D122" s="7"/>
      <c r="E122" s="5">
        <v>4</v>
      </c>
      <c r="F122" s="7" t="s">
        <v>157</v>
      </c>
      <c r="G122" s="17">
        <v>550</v>
      </c>
      <c r="H122" s="17">
        <v>2200</v>
      </c>
      <c r="I122" s="8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x14ac:dyDescent="0.25">
      <c r="A123" s="5">
        <v>114</v>
      </c>
      <c r="B123" s="6"/>
      <c r="C123" s="6" t="s">
        <v>160</v>
      </c>
      <c r="D123" s="7"/>
      <c r="E123" s="5">
        <v>4</v>
      </c>
      <c r="F123" s="7" t="s">
        <v>157</v>
      </c>
      <c r="G123" s="17">
        <v>550</v>
      </c>
      <c r="H123" s="17">
        <v>2200</v>
      </c>
      <c r="I123" s="80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x14ac:dyDescent="0.25">
      <c r="A124" s="5">
        <v>115</v>
      </c>
      <c r="B124" s="6"/>
      <c r="C124" s="6" t="s">
        <v>161</v>
      </c>
      <c r="D124" s="7"/>
      <c r="E124" s="5">
        <v>1</v>
      </c>
      <c r="F124" s="7" t="s">
        <v>83</v>
      </c>
      <c r="G124" s="17">
        <v>10540</v>
      </c>
      <c r="H124" s="17">
        <v>10540</v>
      </c>
      <c r="I124" s="80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x14ac:dyDescent="0.25">
      <c r="A125" s="5">
        <v>116</v>
      </c>
      <c r="B125" s="6"/>
      <c r="C125" s="6" t="s">
        <v>162</v>
      </c>
      <c r="D125" s="7"/>
      <c r="E125" s="5">
        <v>1</v>
      </c>
      <c r="F125" s="7" t="s">
        <v>83</v>
      </c>
      <c r="G125" s="17">
        <v>42000</v>
      </c>
      <c r="H125" s="17">
        <v>42000</v>
      </c>
      <c r="I125" s="80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25.5" x14ac:dyDescent="0.25">
      <c r="A126" s="5">
        <v>117</v>
      </c>
      <c r="B126" s="13" t="s">
        <v>102</v>
      </c>
      <c r="C126" s="13" t="s">
        <v>163</v>
      </c>
      <c r="D126" s="14" t="s">
        <v>35</v>
      </c>
      <c r="E126" s="14"/>
      <c r="F126" s="14"/>
      <c r="G126" s="13"/>
      <c r="H126" s="15">
        <f>SUM(H127:H162)</f>
        <v>200000</v>
      </c>
      <c r="I126" s="14" t="s">
        <v>68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>
        <v>1</v>
      </c>
      <c r="T126" s="16"/>
      <c r="U126" s="16"/>
    </row>
    <row r="127" spans="1:21" x14ac:dyDescent="0.25">
      <c r="A127" s="5">
        <v>118</v>
      </c>
      <c r="B127" s="6"/>
      <c r="C127" s="6" t="s">
        <v>130</v>
      </c>
      <c r="D127" s="7"/>
      <c r="E127" s="5">
        <v>10</v>
      </c>
      <c r="F127" s="7" t="s">
        <v>101</v>
      </c>
      <c r="G127" s="17">
        <v>50</v>
      </c>
      <c r="H127" s="17">
        <v>500</v>
      </c>
      <c r="I127" s="8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x14ac:dyDescent="0.25">
      <c r="A128" s="5">
        <v>119</v>
      </c>
      <c r="B128" s="6"/>
      <c r="C128" s="6" t="s">
        <v>164</v>
      </c>
      <c r="D128" s="7"/>
      <c r="E128" s="5">
        <v>10</v>
      </c>
      <c r="F128" s="7" t="s">
        <v>153</v>
      </c>
      <c r="G128" s="17">
        <v>45</v>
      </c>
      <c r="H128" s="17">
        <v>450</v>
      </c>
      <c r="I128" s="8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x14ac:dyDescent="0.25">
      <c r="A129" s="5">
        <v>120</v>
      </c>
      <c r="B129" s="6"/>
      <c r="C129" s="6" t="s">
        <v>131</v>
      </c>
      <c r="D129" s="7"/>
      <c r="E129" s="5">
        <v>15</v>
      </c>
      <c r="F129" s="7" t="s">
        <v>153</v>
      </c>
      <c r="G129" s="17">
        <v>85</v>
      </c>
      <c r="H129" s="17">
        <v>1275</v>
      </c>
      <c r="I129" s="80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25">
      <c r="A130" s="5">
        <v>121</v>
      </c>
      <c r="B130" s="6"/>
      <c r="C130" s="6" t="s">
        <v>132</v>
      </c>
      <c r="D130" s="7"/>
      <c r="E130" s="5">
        <v>5</v>
      </c>
      <c r="F130" s="7" t="s">
        <v>91</v>
      </c>
      <c r="G130" s="17">
        <v>240</v>
      </c>
      <c r="H130" s="17">
        <v>1200</v>
      </c>
      <c r="I130" s="8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x14ac:dyDescent="0.25">
      <c r="A131" s="5">
        <v>122</v>
      </c>
      <c r="B131" s="6"/>
      <c r="C131" s="6" t="s">
        <v>165</v>
      </c>
      <c r="D131" s="7"/>
      <c r="E131" s="5">
        <v>10</v>
      </c>
      <c r="F131" s="7" t="s">
        <v>93</v>
      </c>
      <c r="G131" s="17">
        <v>300</v>
      </c>
      <c r="H131" s="17">
        <v>3000</v>
      </c>
      <c r="I131" s="80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x14ac:dyDescent="0.25">
      <c r="A132" s="5">
        <v>123</v>
      </c>
      <c r="B132" s="6"/>
      <c r="C132" s="6" t="s">
        <v>133</v>
      </c>
      <c r="D132" s="7"/>
      <c r="E132" s="5">
        <v>5</v>
      </c>
      <c r="F132" s="7" t="s">
        <v>93</v>
      </c>
      <c r="G132" s="17">
        <v>55</v>
      </c>
      <c r="H132" s="17">
        <v>275</v>
      </c>
      <c r="I132" s="8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x14ac:dyDescent="0.25">
      <c r="A133" s="5">
        <v>124</v>
      </c>
      <c r="B133" s="6"/>
      <c r="C133" s="6" t="s">
        <v>134</v>
      </c>
      <c r="D133" s="7"/>
      <c r="E133" s="5">
        <v>5</v>
      </c>
      <c r="F133" s="7" t="s">
        <v>93</v>
      </c>
      <c r="G133" s="17">
        <v>55</v>
      </c>
      <c r="H133" s="17">
        <v>275</v>
      </c>
      <c r="I133" s="8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x14ac:dyDescent="0.25">
      <c r="A134" s="5">
        <v>125</v>
      </c>
      <c r="B134" s="6"/>
      <c r="C134" s="6" t="s">
        <v>135</v>
      </c>
      <c r="D134" s="7"/>
      <c r="E134" s="5">
        <v>5</v>
      </c>
      <c r="F134" s="7" t="s">
        <v>101</v>
      </c>
      <c r="G134" s="17">
        <v>85</v>
      </c>
      <c r="H134" s="17">
        <v>425</v>
      </c>
      <c r="I134" s="80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25">
      <c r="A135" s="5">
        <v>126</v>
      </c>
      <c r="B135" s="6"/>
      <c r="C135" s="6" t="s">
        <v>136</v>
      </c>
      <c r="D135" s="7"/>
      <c r="E135" s="5">
        <v>5</v>
      </c>
      <c r="F135" s="7" t="s">
        <v>108</v>
      </c>
      <c r="G135" s="17">
        <v>150</v>
      </c>
      <c r="H135" s="17">
        <v>750</v>
      </c>
      <c r="I135" s="80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x14ac:dyDescent="0.25">
      <c r="A136" s="5">
        <v>127</v>
      </c>
      <c r="B136" s="6"/>
      <c r="C136" s="6" t="s">
        <v>137</v>
      </c>
      <c r="D136" s="7"/>
      <c r="E136" s="5">
        <v>33</v>
      </c>
      <c r="F136" s="7" t="s">
        <v>93</v>
      </c>
      <c r="G136" s="17">
        <v>15</v>
      </c>
      <c r="H136" s="17">
        <v>495</v>
      </c>
      <c r="I136" s="80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x14ac:dyDescent="0.25">
      <c r="A137" s="5">
        <v>128</v>
      </c>
      <c r="B137" s="6"/>
      <c r="C137" s="6" t="s">
        <v>138</v>
      </c>
      <c r="D137" s="7"/>
      <c r="E137" s="5">
        <v>15</v>
      </c>
      <c r="F137" s="7" t="s">
        <v>108</v>
      </c>
      <c r="G137" s="17">
        <v>100</v>
      </c>
      <c r="H137" s="17">
        <v>1500</v>
      </c>
      <c r="I137" s="80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x14ac:dyDescent="0.25">
      <c r="A138" s="5">
        <v>129</v>
      </c>
      <c r="B138" s="6"/>
      <c r="C138" s="6" t="s">
        <v>96</v>
      </c>
      <c r="D138" s="7"/>
      <c r="E138" s="5">
        <v>44</v>
      </c>
      <c r="F138" s="7" t="s">
        <v>93</v>
      </c>
      <c r="G138" s="17">
        <v>55</v>
      </c>
      <c r="H138" s="17">
        <v>2420</v>
      </c>
      <c r="I138" s="80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x14ac:dyDescent="0.25">
      <c r="A139" s="5">
        <v>130</v>
      </c>
      <c r="B139" s="6"/>
      <c r="C139" s="6" t="s">
        <v>139</v>
      </c>
      <c r="D139" s="7"/>
      <c r="E139" s="5">
        <v>2</v>
      </c>
      <c r="F139" s="7" t="s">
        <v>93</v>
      </c>
      <c r="G139" s="17">
        <v>3500</v>
      </c>
      <c r="H139" s="17">
        <v>7000</v>
      </c>
      <c r="I139" s="80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x14ac:dyDescent="0.25">
      <c r="A140" s="5">
        <v>131</v>
      </c>
      <c r="B140" s="6"/>
      <c r="C140" s="6" t="s">
        <v>140</v>
      </c>
      <c r="D140" s="7"/>
      <c r="E140" s="5">
        <v>2</v>
      </c>
      <c r="F140" s="7" t="s">
        <v>93</v>
      </c>
      <c r="G140" s="17">
        <v>1200</v>
      </c>
      <c r="H140" s="17">
        <v>2400</v>
      </c>
      <c r="I140" s="80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x14ac:dyDescent="0.25">
      <c r="A141" s="5">
        <v>132</v>
      </c>
      <c r="B141" s="6"/>
      <c r="C141" s="6" t="s">
        <v>141</v>
      </c>
      <c r="D141" s="7"/>
      <c r="E141" s="5">
        <v>6</v>
      </c>
      <c r="F141" s="7" t="s">
        <v>93</v>
      </c>
      <c r="G141" s="17">
        <v>100</v>
      </c>
      <c r="H141" s="17">
        <v>600</v>
      </c>
      <c r="I141" s="80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x14ac:dyDescent="0.25">
      <c r="A142" s="5">
        <v>133</v>
      </c>
      <c r="B142" s="6"/>
      <c r="C142" s="6" t="s">
        <v>166</v>
      </c>
      <c r="D142" s="7"/>
      <c r="E142" s="5">
        <v>6</v>
      </c>
      <c r="F142" s="7" t="s">
        <v>93</v>
      </c>
      <c r="G142" s="17">
        <v>145</v>
      </c>
      <c r="H142" s="17">
        <v>870</v>
      </c>
      <c r="I142" s="80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x14ac:dyDescent="0.25">
      <c r="A143" s="5">
        <v>134</v>
      </c>
      <c r="B143" s="6"/>
      <c r="C143" s="6" t="s">
        <v>142</v>
      </c>
      <c r="D143" s="7"/>
      <c r="E143" s="5">
        <v>15</v>
      </c>
      <c r="F143" s="7" t="s">
        <v>93</v>
      </c>
      <c r="G143" s="17">
        <v>26</v>
      </c>
      <c r="H143" s="17">
        <v>390</v>
      </c>
      <c r="I143" s="80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x14ac:dyDescent="0.25">
      <c r="A144" s="5">
        <v>135</v>
      </c>
      <c r="B144" s="6"/>
      <c r="C144" s="6" t="s">
        <v>143</v>
      </c>
      <c r="D144" s="7"/>
      <c r="E144" s="5">
        <v>40</v>
      </c>
      <c r="F144" s="7" t="s">
        <v>101</v>
      </c>
      <c r="G144" s="17">
        <v>70</v>
      </c>
      <c r="H144" s="17">
        <v>2800</v>
      </c>
      <c r="I144" s="80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x14ac:dyDescent="0.25">
      <c r="A145" s="5">
        <v>136</v>
      </c>
      <c r="B145" s="6"/>
      <c r="C145" s="6" t="s">
        <v>144</v>
      </c>
      <c r="D145" s="7"/>
      <c r="E145" s="5">
        <v>80</v>
      </c>
      <c r="F145" s="7" t="s">
        <v>93</v>
      </c>
      <c r="G145" s="17">
        <v>65</v>
      </c>
      <c r="H145" s="17">
        <v>5200</v>
      </c>
      <c r="I145" s="80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x14ac:dyDescent="0.25">
      <c r="A146" s="5">
        <v>137</v>
      </c>
      <c r="B146" s="6"/>
      <c r="C146" s="6" t="s">
        <v>145</v>
      </c>
      <c r="D146" s="7"/>
      <c r="E146" s="5">
        <v>80</v>
      </c>
      <c r="F146" s="7" t="s">
        <v>93</v>
      </c>
      <c r="G146" s="17">
        <v>250</v>
      </c>
      <c r="H146" s="17">
        <v>20000</v>
      </c>
      <c r="I146" s="80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x14ac:dyDescent="0.25">
      <c r="A147" s="5">
        <v>138</v>
      </c>
      <c r="B147" s="6"/>
      <c r="C147" s="6" t="s">
        <v>146</v>
      </c>
      <c r="D147" s="7"/>
      <c r="E147" s="5">
        <v>80</v>
      </c>
      <c r="F147" s="7" t="s">
        <v>93</v>
      </c>
      <c r="G147" s="17">
        <v>450</v>
      </c>
      <c r="H147" s="17">
        <v>36000</v>
      </c>
      <c r="I147" s="80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x14ac:dyDescent="0.25">
      <c r="A148" s="5">
        <v>139</v>
      </c>
      <c r="B148" s="6"/>
      <c r="C148" s="6" t="s">
        <v>167</v>
      </c>
      <c r="D148" s="7"/>
      <c r="E148" s="5">
        <v>10</v>
      </c>
      <c r="F148" s="7" t="s">
        <v>85</v>
      </c>
      <c r="G148" s="17">
        <v>150</v>
      </c>
      <c r="H148" s="17">
        <v>1500</v>
      </c>
      <c r="I148" s="80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x14ac:dyDescent="0.25">
      <c r="A149" s="5">
        <v>140</v>
      </c>
      <c r="B149" s="6"/>
      <c r="C149" s="6" t="s">
        <v>147</v>
      </c>
      <c r="D149" s="7"/>
      <c r="E149" s="5">
        <v>80</v>
      </c>
      <c r="F149" s="7" t="s">
        <v>93</v>
      </c>
      <c r="G149" s="17">
        <v>500</v>
      </c>
      <c r="H149" s="17">
        <v>40000</v>
      </c>
      <c r="I149" s="80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x14ac:dyDescent="0.25">
      <c r="A150" s="5">
        <v>141</v>
      </c>
      <c r="B150" s="6"/>
      <c r="C150" s="6" t="s">
        <v>148</v>
      </c>
      <c r="D150" s="7"/>
      <c r="E150" s="5">
        <v>80</v>
      </c>
      <c r="F150" s="7" t="s">
        <v>93</v>
      </c>
      <c r="G150" s="17">
        <v>140</v>
      </c>
      <c r="H150" s="17">
        <v>11200</v>
      </c>
      <c r="I150" s="80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x14ac:dyDescent="0.25">
      <c r="A151" s="5">
        <v>142</v>
      </c>
      <c r="B151" s="6"/>
      <c r="C151" s="6" t="s">
        <v>149</v>
      </c>
      <c r="D151" s="7"/>
      <c r="E151" s="5">
        <v>80</v>
      </c>
      <c r="F151" s="7" t="s">
        <v>93</v>
      </c>
      <c r="G151" s="17">
        <v>45</v>
      </c>
      <c r="H151" s="17">
        <v>3600</v>
      </c>
      <c r="I151" s="80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x14ac:dyDescent="0.25">
      <c r="A152" s="5">
        <v>143</v>
      </c>
      <c r="B152" s="6"/>
      <c r="C152" s="6" t="s">
        <v>168</v>
      </c>
      <c r="D152" s="7"/>
      <c r="E152" s="5">
        <v>10</v>
      </c>
      <c r="F152" s="7" t="s">
        <v>85</v>
      </c>
      <c r="G152" s="17">
        <v>120</v>
      </c>
      <c r="H152" s="17">
        <v>1200</v>
      </c>
      <c r="I152" s="80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x14ac:dyDescent="0.25">
      <c r="A153" s="5">
        <v>144</v>
      </c>
      <c r="B153" s="6"/>
      <c r="C153" s="6" t="s">
        <v>169</v>
      </c>
      <c r="D153" s="7"/>
      <c r="E153" s="5">
        <v>10</v>
      </c>
      <c r="F153" s="7" t="s">
        <v>85</v>
      </c>
      <c r="G153" s="17">
        <v>180</v>
      </c>
      <c r="H153" s="17">
        <v>1800</v>
      </c>
      <c r="I153" s="80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x14ac:dyDescent="0.25">
      <c r="A154" s="5">
        <v>145</v>
      </c>
      <c r="B154" s="6"/>
      <c r="C154" s="6" t="s">
        <v>170</v>
      </c>
      <c r="D154" s="7"/>
      <c r="E154" s="5">
        <v>10</v>
      </c>
      <c r="F154" s="7" t="s">
        <v>85</v>
      </c>
      <c r="G154" s="17">
        <v>120</v>
      </c>
      <c r="H154" s="17">
        <v>1200</v>
      </c>
      <c r="I154" s="80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x14ac:dyDescent="0.25">
      <c r="A155" s="5">
        <v>146</v>
      </c>
      <c r="B155" s="6"/>
      <c r="C155" s="6" t="s">
        <v>171</v>
      </c>
      <c r="D155" s="7"/>
      <c r="E155" s="5">
        <v>10</v>
      </c>
      <c r="F155" s="7" t="s">
        <v>85</v>
      </c>
      <c r="G155" s="17">
        <v>180</v>
      </c>
      <c r="H155" s="17">
        <v>1800</v>
      </c>
      <c r="I155" s="80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x14ac:dyDescent="0.25">
      <c r="A156" s="5">
        <v>147</v>
      </c>
      <c r="B156" s="6"/>
      <c r="C156" s="6" t="s">
        <v>172</v>
      </c>
      <c r="D156" s="7"/>
      <c r="E156" s="5">
        <v>45</v>
      </c>
      <c r="F156" s="7" t="s">
        <v>153</v>
      </c>
      <c r="G156" s="17">
        <v>35</v>
      </c>
      <c r="H156" s="17">
        <v>1575</v>
      </c>
      <c r="I156" s="80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x14ac:dyDescent="0.25">
      <c r="A157" s="5">
        <v>148</v>
      </c>
      <c r="B157" s="6"/>
      <c r="C157" s="6" t="s">
        <v>162</v>
      </c>
      <c r="D157" s="7"/>
      <c r="E157" s="5">
        <v>1</v>
      </c>
      <c r="F157" s="7" t="s">
        <v>83</v>
      </c>
      <c r="G157" s="17">
        <v>42000</v>
      </c>
      <c r="H157" s="17">
        <v>42000</v>
      </c>
      <c r="I157" s="80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x14ac:dyDescent="0.25">
      <c r="A158" s="5">
        <v>149</v>
      </c>
      <c r="B158" s="6"/>
      <c r="C158" s="6" t="s">
        <v>156</v>
      </c>
      <c r="D158" s="7"/>
      <c r="E158" s="5">
        <v>2</v>
      </c>
      <c r="F158" s="7" t="s">
        <v>157</v>
      </c>
      <c r="G158" s="17">
        <v>500</v>
      </c>
      <c r="H158" s="17">
        <v>1000</v>
      </c>
      <c r="I158" s="80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x14ac:dyDescent="0.25">
      <c r="A159" s="5">
        <v>150</v>
      </c>
      <c r="B159" s="6"/>
      <c r="C159" s="6" t="s">
        <v>158</v>
      </c>
      <c r="D159" s="7"/>
      <c r="E159" s="5">
        <v>2</v>
      </c>
      <c r="F159" s="7" t="s">
        <v>157</v>
      </c>
      <c r="G159" s="17">
        <v>550</v>
      </c>
      <c r="H159" s="17">
        <v>1100</v>
      </c>
      <c r="I159" s="8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x14ac:dyDescent="0.25">
      <c r="A160" s="5">
        <v>151</v>
      </c>
      <c r="B160" s="6"/>
      <c r="C160" s="6" t="s">
        <v>159</v>
      </c>
      <c r="D160" s="7"/>
      <c r="E160" s="5">
        <v>2</v>
      </c>
      <c r="F160" s="7" t="s">
        <v>157</v>
      </c>
      <c r="G160" s="17">
        <v>550</v>
      </c>
      <c r="H160" s="17">
        <v>1100</v>
      </c>
      <c r="I160" s="80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x14ac:dyDescent="0.25">
      <c r="A161" s="5">
        <v>152</v>
      </c>
      <c r="B161" s="6"/>
      <c r="C161" s="6" t="s">
        <v>160</v>
      </c>
      <c r="D161" s="7"/>
      <c r="E161" s="5">
        <v>2</v>
      </c>
      <c r="F161" s="7" t="s">
        <v>157</v>
      </c>
      <c r="G161" s="17">
        <v>550</v>
      </c>
      <c r="H161" s="17">
        <v>1100</v>
      </c>
      <c r="I161" s="80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x14ac:dyDescent="0.25">
      <c r="A162" s="5">
        <v>153</v>
      </c>
      <c r="B162" s="6"/>
      <c r="C162" s="6" t="s">
        <v>173</v>
      </c>
      <c r="D162" s="7"/>
      <c r="E162" s="5">
        <v>2</v>
      </c>
      <c r="F162" s="7" t="s">
        <v>93</v>
      </c>
      <c r="G162" s="17">
        <v>1000</v>
      </c>
      <c r="H162" s="17">
        <v>2000</v>
      </c>
      <c r="I162" s="80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x14ac:dyDescent="0.25">
      <c r="A163" s="5">
        <v>154</v>
      </c>
      <c r="B163" s="13" t="s">
        <v>102</v>
      </c>
      <c r="C163" s="13" t="s">
        <v>174</v>
      </c>
      <c r="D163" s="14" t="s">
        <v>35</v>
      </c>
      <c r="E163" s="14"/>
      <c r="F163" s="14"/>
      <c r="G163" s="13"/>
      <c r="H163" s="15">
        <f>SUM(H164:H199)</f>
        <v>200000</v>
      </c>
      <c r="I163" s="14" t="s">
        <v>68</v>
      </c>
      <c r="J163" s="16"/>
      <c r="K163" s="16"/>
      <c r="L163" s="16">
        <v>1</v>
      </c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x14ac:dyDescent="0.25">
      <c r="A164" s="5">
        <v>155</v>
      </c>
      <c r="B164" s="6"/>
      <c r="C164" s="6" t="s">
        <v>130</v>
      </c>
      <c r="D164" s="7"/>
      <c r="E164" s="5">
        <v>10</v>
      </c>
      <c r="F164" s="7" t="s">
        <v>101</v>
      </c>
      <c r="G164" s="17">
        <v>50</v>
      </c>
      <c r="H164" s="17">
        <v>500</v>
      </c>
      <c r="I164" s="80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x14ac:dyDescent="0.25">
      <c r="A165" s="5">
        <v>156</v>
      </c>
      <c r="B165" s="6"/>
      <c r="C165" s="6" t="s">
        <v>164</v>
      </c>
      <c r="D165" s="7"/>
      <c r="E165" s="5">
        <v>10</v>
      </c>
      <c r="F165" s="7" t="s">
        <v>93</v>
      </c>
      <c r="G165" s="17">
        <v>45</v>
      </c>
      <c r="H165" s="17">
        <v>450</v>
      </c>
      <c r="I165" s="80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x14ac:dyDescent="0.25">
      <c r="A166" s="5">
        <v>157</v>
      </c>
      <c r="B166" s="6"/>
      <c r="C166" s="6" t="s">
        <v>131</v>
      </c>
      <c r="D166" s="7"/>
      <c r="E166" s="5">
        <v>15</v>
      </c>
      <c r="F166" s="7" t="s">
        <v>93</v>
      </c>
      <c r="G166" s="17">
        <v>85</v>
      </c>
      <c r="H166" s="17">
        <v>1275</v>
      </c>
      <c r="I166" s="80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x14ac:dyDescent="0.25">
      <c r="A167" s="5">
        <v>158</v>
      </c>
      <c r="B167" s="6"/>
      <c r="C167" s="6" t="s">
        <v>132</v>
      </c>
      <c r="D167" s="7"/>
      <c r="E167" s="5">
        <v>5</v>
      </c>
      <c r="F167" s="7" t="s">
        <v>91</v>
      </c>
      <c r="G167" s="17">
        <v>240</v>
      </c>
      <c r="H167" s="17">
        <v>1200</v>
      </c>
      <c r="I167" s="80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x14ac:dyDescent="0.25">
      <c r="A168" s="5">
        <v>159</v>
      </c>
      <c r="B168" s="6"/>
      <c r="C168" s="6" t="s">
        <v>165</v>
      </c>
      <c r="D168" s="7"/>
      <c r="E168" s="5">
        <v>10</v>
      </c>
      <c r="F168" s="7" t="s">
        <v>93</v>
      </c>
      <c r="G168" s="17">
        <v>300</v>
      </c>
      <c r="H168" s="17">
        <v>3000</v>
      </c>
      <c r="I168" s="80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x14ac:dyDescent="0.25">
      <c r="A169" s="5">
        <v>160</v>
      </c>
      <c r="B169" s="6"/>
      <c r="C169" s="6" t="s">
        <v>133</v>
      </c>
      <c r="D169" s="7"/>
      <c r="E169" s="5">
        <v>5</v>
      </c>
      <c r="F169" s="7" t="s">
        <v>93</v>
      </c>
      <c r="G169" s="17">
        <v>55</v>
      </c>
      <c r="H169" s="17">
        <v>275</v>
      </c>
      <c r="I169" s="80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x14ac:dyDescent="0.25">
      <c r="A170" s="5">
        <v>161</v>
      </c>
      <c r="B170" s="6"/>
      <c r="C170" s="6" t="s">
        <v>134</v>
      </c>
      <c r="D170" s="7"/>
      <c r="E170" s="5">
        <v>5</v>
      </c>
      <c r="F170" s="7" t="s">
        <v>93</v>
      </c>
      <c r="G170" s="17">
        <v>55</v>
      </c>
      <c r="H170" s="17">
        <v>275</v>
      </c>
      <c r="I170" s="80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25">
      <c r="A171" s="5">
        <v>162</v>
      </c>
      <c r="B171" s="6"/>
      <c r="C171" s="6" t="s">
        <v>135</v>
      </c>
      <c r="D171" s="7"/>
      <c r="E171" s="5">
        <v>5</v>
      </c>
      <c r="F171" s="7" t="s">
        <v>101</v>
      </c>
      <c r="G171" s="17">
        <v>85</v>
      </c>
      <c r="H171" s="17">
        <v>425</v>
      </c>
      <c r="I171" s="80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x14ac:dyDescent="0.25">
      <c r="A172" s="5">
        <v>163</v>
      </c>
      <c r="B172" s="6"/>
      <c r="C172" s="6" t="s">
        <v>136</v>
      </c>
      <c r="D172" s="7"/>
      <c r="E172" s="5">
        <v>5</v>
      </c>
      <c r="F172" s="7" t="s">
        <v>108</v>
      </c>
      <c r="G172" s="17">
        <v>150</v>
      </c>
      <c r="H172" s="17">
        <v>750</v>
      </c>
      <c r="I172" s="80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x14ac:dyDescent="0.25">
      <c r="A173" s="5">
        <v>164</v>
      </c>
      <c r="B173" s="6"/>
      <c r="C173" s="6" t="s">
        <v>137</v>
      </c>
      <c r="D173" s="7"/>
      <c r="E173" s="5">
        <v>33</v>
      </c>
      <c r="F173" s="7" t="s">
        <v>93</v>
      </c>
      <c r="G173" s="17">
        <v>15</v>
      </c>
      <c r="H173" s="17">
        <v>495</v>
      </c>
      <c r="I173" s="80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x14ac:dyDescent="0.25">
      <c r="A174" s="5">
        <v>165</v>
      </c>
      <c r="B174" s="6"/>
      <c r="C174" s="6" t="s">
        <v>138</v>
      </c>
      <c r="D174" s="7"/>
      <c r="E174" s="5">
        <v>15</v>
      </c>
      <c r="F174" s="7" t="s">
        <v>108</v>
      </c>
      <c r="G174" s="17">
        <v>100</v>
      </c>
      <c r="H174" s="17">
        <v>1500</v>
      </c>
      <c r="I174" s="80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x14ac:dyDescent="0.25">
      <c r="A175" s="5">
        <v>166</v>
      </c>
      <c r="B175" s="6"/>
      <c r="C175" s="6" t="s">
        <v>96</v>
      </c>
      <c r="D175" s="7"/>
      <c r="E175" s="5">
        <v>44</v>
      </c>
      <c r="F175" s="7" t="s">
        <v>93</v>
      </c>
      <c r="G175" s="17">
        <v>55</v>
      </c>
      <c r="H175" s="17">
        <v>2420</v>
      </c>
      <c r="I175" s="80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x14ac:dyDescent="0.25">
      <c r="A176" s="5">
        <v>167</v>
      </c>
      <c r="B176" s="6"/>
      <c r="C176" s="6" t="s">
        <v>139</v>
      </c>
      <c r="D176" s="7"/>
      <c r="E176" s="5">
        <v>2</v>
      </c>
      <c r="F176" s="7" t="s">
        <v>93</v>
      </c>
      <c r="G176" s="17">
        <v>3500</v>
      </c>
      <c r="H176" s="17">
        <v>7000</v>
      </c>
      <c r="I176" s="80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x14ac:dyDescent="0.25">
      <c r="A177" s="5">
        <v>168</v>
      </c>
      <c r="B177" s="6"/>
      <c r="C177" s="6" t="s">
        <v>140</v>
      </c>
      <c r="D177" s="7"/>
      <c r="E177" s="5">
        <v>2</v>
      </c>
      <c r="F177" s="7" t="s">
        <v>93</v>
      </c>
      <c r="G177" s="17">
        <v>1200</v>
      </c>
      <c r="H177" s="17">
        <v>2400</v>
      </c>
      <c r="I177" s="8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x14ac:dyDescent="0.25">
      <c r="A178" s="5">
        <v>169</v>
      </c>
      <c r="B178" s="6"/>
      <c r="C178" s="6" t="s">
        <v>141</v>
      </c>
      <c r="D178" s="7"/>
      <c r="E178" s="5">
        <v>6</v>
      </c>
      <c r="F178" s="7" t="s">
        <v>93</v>
      </c>
      <c r="G178" s="17">
        <v>100</v>
      </c>
      <c r="H178" s="17">
        <v>600</v>
      </c>
      <c r="I178" s="80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x14ac:dyDescent="0.25">
      <c r="A179" s="5">
        <v>170</v>
      </c>
      <c r="B179" s="6"/>
      <c r="C179" s="6" t="s">
        <v>166</v>
      </c>
      <c r="D179" s="7"/>
      <c r="E179" s="5">
        <v>6</v>
      </c>
      <c r="F179" s="7" t="s">
        <v>93</v>
      </c>
      <c r="G179" s="17">
        <v>145</v>
      </c>
      <c r="H179" s="17">
        <v>870</v>
      </c>
      <c r="I179" s="80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x14ac:dyDescent="0.25">
      <c r="A180" s="5">
        <v>171</v>
      </c>
      <c r="B180" s="6"/>
      <c r="C180" s="6" t="s">
        <v>142</v>
      </c>
      <c r="D180" s="7"/>
      <c r="E180" s="5">
        <v>15</v>
      </c>
      <c r="F180" s="7" t="s">
        <v>93</v>
      </c>
      <c r="G180" s="17">
        <v>26</v>
      </c>
      <c r="H180" s="17">
        <v>390</v>
      </c>
      <c r="I180" s="80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x14ac:dyDescent="0.25">
      <c r="A181" s="5">
        <v>172</v>
      </c>
      <c r="B181" s="6"/>
      <c r="C181" s="6" t="s">
        <v>143</v>
      </c>
      <c r="D181" s="7"/>
      <c r="E181" s="5">
        <v>40</v>
      </c>
      <c r="F181" s="7" t="s">
        <v>101</v>
      </c>
      <c r="G181" s="17">
        <v>70</v>
      </c>
      <c r="H181" s="17">
        <v>2800</v>
      </c>
      <c r="I181" s="80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x14ac:dyDescent="0.25">
      <c r="A182" s="5">
        <v>173</v>
      </c>
      <c r="B182" s="6"/>
      <c r="C182" s="6" t="s">
        <v>144</v>
      </c>
      <c r="D182" s="7"/>
      <c r="E182" s="5">
        <v>80</v>
      </c>
      <c r="F182" s="7" t="s">
        <v>93</v>
      </c>
      <c r="G182" s="17">
        <v>65</v>
      </c>
      <c r="H182" s="17">
        <v>5200</v>
      </c>
      <c r="I182" s="80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x14ac:dyDescent="0.25">
      <c r="A183" s="5">
        <v>174</v>
      </c>
      <c r="B183" s="6"/>
      <c r="C183" s="6" t="s">
        <v>145</v>
      </c>
      <c r="D183" s="7"/>
      <c r="E183" s="5">
        <v>80</v>
      </c>
      <c r="F183" s="7" t="s">
        <v>93</v>
      </c>
      <c r="G183" s="17">
        <v>250</v>
      </c>
      <c r="H183" s="17">
        <v>20000</v>
      </c>
      <c r="I183" s="80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x14ac:dyDescent="0.25">
      <c r="A184" s="5">
        <v>175</v>
      </c>
      <c r="B184" s="6"/>
      <c r="C184" s="6" t="s">
        <v>146</v>
      </c>
      <c r="D184" s="7"/>
      <c r="E184" s="5">
        <v>80</v>
      </c>
      <c r="F184" s="7" t="s">
        <v>93</v>
      </c>
      <c r="G184" s="17">
        <v>450</v>
      </c>
      <c r="H184" s="17">
        <v>36000</v>
      </c>
      <c r="I184" s="80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x14ac:dyDescent="0.25">
      <c r="A185" s="5">
        <v>176</v>
      </c>
      <c r="B185" s="6"/>
      <c r="C185" s="6" t="s">
        <v>147</v>
      </c>
      <c r="D185" s="7"/>
      <c r="E185" s="5">
        <v>80</v>
      </c>
      <c r="F185" s="7" t="s">
        <v>93</v>
      </c>
      <c r="G185" s="17">
        <v>500</v>
      </c>
      <c r="H185" s="17">
        <v>40000</v>
      </c>
      <c r="I185" s="80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x14ac:dyDescent="0.25">
      <c r="A186" s="5">
        <v>177</v>
      </c>
      <c r="B186" s="6"/>
      <c r="C186" s="6" t="s">
        <v>148</v>
      </c>
      <c r="D186" s="7"/>
      <c r="E186" s="5">
        <v>80</v>
      </c>
      <c r="F186" s="7" t="s">
        <v>175</v>
      </c>
      <c r="G186" s="17">
        <v>140</v>
      </c>
      <c r="H186" s="17">
        <v>11200</v>
      </c>
      <c r="I186" s="80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x14ac:dyDescent="0.25">
      <c r="A187" s="5">
        <v>178</v>
      </c>
      <c r="B187" s="6"/>
      <c r="C187" s="6" t="s">
        <v>149</v>
      </c>
      <c r="D187" s="7"/>
      <c r="E187" s="5">
        <v>80</v>
      </c>
      <c r="F187" s="7" t="s">
        <v>175</v>
      </c>
      <c r="G187" s="17">
        <v>45</v>
      </c>
      <c r="H187" s="17">
        <v>3600</v>
      </c>
      <c r="I187" s="80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x14ac:dyDescent="0.25">
      <c r="A188" s="5">
        <v>179</v>
      </c>
      <c r="B188" s="6"/>
      <c r="C188" s="6" t="s">
        <v>167</v>
      </c>
      <c r="D188" s="7"/>
      <c r="E188" s="5">
        <v>10</v>
      </c>
      <c r="F188" s="7" t="s">
        <v>85</v>
      </c>
      <c r="G188" s="17">
        <v>150</v>
      </c>
      <c r="H188" s="17">
        <v>1500</v>
      </c>
      <c r="I188" s="80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x14ac:dyDescent="0.25">
      <c r="A189" s="5">
        <v>180</v>
      </c>
      <c r="B189" s="6"/>
      <c r="C189" s="6" t="s">
        <v>168</v>
      </c>
      <c r="D189" s="7"/>
      <c r="E189" s="5">
        <v>10</v>
      </c>
      <c r="F189" s="7" t="s">
        <v>85</v>
      </c>
      <c r="G189" s="17">
        <v>120</v>
      </c>
      <c r="H189" s="17">
        <v>1200</v>
      </c>
      <c r="I189" s="80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x14ac:dyDescent="0.25">
      <c r="A190" s="5">
        <v>181</v>
      </c>
      <c r="B190" s="6"/>
      <c r="C190" s="6" t="s">
        <v>169</v>
      </c>
      <c r="D190" s="7"/>
      <c r="E190" s="5">
        <v>10</v>
      </c>
      <c r="F190" s="7" t="s">
        <v>85</v>
      </c>
      <c r="G190" s="17">
        <v>180</v>
      </c>
      <c r="H190" s="17">
        <v>1800</v>
      </c>
      <c r="I190" s="80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x14ac:dyDescent="0.25">
      <c r="A191" s="5">
        <v>182</v>
      </c>
      <c r="B191" s="6"/>
      <c r="C191" s="6" t="s">
        <v>170</v>
      </c>
      <c r="D191" s="7"/>
      <c r="E191" s="5">
        <v>10</v>
      </c>
      <c r="F191" s="7" t="s">
        <v>85</v>
      </c>
      <c r="G191" s="17">
        <v>120</v>
      </c>
      <c r="H191" s="17">
        <v>1200</v>
      </c>
      <c r="I191" s="80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x14ac:dyDescent="0.25">
      <c r="A192" s="5">
        <v>183</v>
      </c>
      <c r="B192" s="6"/>
      <c r="C192" s="6" t="s">
        <v>171</v>
      </c>
      <c r="D192" s="7"/>
      <c r="E192" s="5">
        <v>10</v>
      </c>
      <c r="F192" s="7" t="s">
        <v>85</v>
      </c>
      <c r="G192" s="17">
        <v>180</v>
      </c>
      <c r="H192" s="17">
        <v>1800</v>
      </c>
      <c r="I192" s="80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x14ac:dyDescent="0.25">
      <c r="A193" s="5">
        <v>184</v>
      </c>
      <c r="B193" s="6"/>
      <c r="C193" s="6" t="s">
        <v>172</v>
      </c>
      <c r="D193" s="7"/>
      <c r="E193" s="5">
        <v>45</v>
      </c>
      <c r="F193" s="7" t="s">
        <v>153</v>
      </c>
      <c r="G193" s="17">
        <v>35</v>
      </c>
      <c r="H193" s="17">
        <v>1575</v>
      </c>
      <c r="I193" s="80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x14ac:dyDescent="0.25">
      <c r="A194" s="5">
        <v>185</v>
      </c>
      <c r="B194" s="6"/>
      <c r="C194" s="6" t="s">
        <v>162</v>
      </c>
      <c r="D194" s="7"/>
      <c r="E194" s="5">
        <v>1</v>
      </c>
      <c r="F194" s="7" t="s">
        <v>83</v>
      </c>
      <c r="G194" s="17">
        <v>42000</v>
      </c>
      <c r="H194" s="17">
        <v>42000</v>
      </c>
      <c r="I194" s="80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x14ac:dyDescent="0.25">
      <c r="A195" s="5">
        <v>186</v>
      </c>
      <c r="B195" s="6"/>
      <c r="C195" s="6" t="s">
        <v>156</v>
      </c>
      <c r="D195" s="7"/>
      <c r="E195" s="5">
        <v>2</v>
      </c>
      <c r="F195" s="7" t="s">
        <v>157</v>
      </c>
      <c r="G195" s="17">
        <v>500</v>
      </c>
      <c r="H195" s="17">
        <v>1000</v>
      </c>
      <c r="I195" s="80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x14ac:dyDescent="0.25">
      <c r="A196" s="5">
        <v>187</v>
      </c>
      <c r="B196" s="6"/>
      <c r="C196" s="6" t="s">
        <v>158</v>
      </c>
      <c r="D196" s="7"/>
      <c r="E196" s="5">
        <v>2</v>
      </c>
      <c r="F196" s="7" t="s">
        <v>157</v>
      </c>
      <c r="G196" s="17">
        <v>550</v>
      </c>
      <c r="H196" s="17">
        <v>1100</v>
      </c>
      <c r="I196" s="80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x14ac:dyDescent="0.25">
      <c r="A197" s="5">
        <v>188</v>
      </c>
      <c r="B197" s="6"/>
      <c r="C197" s="6" t="s">
        <v>159</v>
      </c>
      <c r="D197" s="7"/>
      <c r="E197" s="5">
        <v>2</v>
      </c>
      <c r="F197" s="7" t="s">
        <v>157</v>
      </c>
      <c r="G197" s="17">
        <v>550</v>
      </c>
      <c r="H197" s="17">
        <v>1100</v>
      </c>
      <c r="I197" s="80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x14ac:dyDescent="0.25">
      <c r="A198" s="5">
        <v>189</v>
      </c>
      <c r="B198" s="6"/>
      <c r="C198" s="6" t="s">
        <v>160</v>
      </c>
      <c r="D198" s="7"/>
      <c r="E198" s="5">
        <v>2</v>
      </c>
      <c r="F198" s="7" t="s">
        <v>157</v>
      </c>
      <c r="G198" s="17">
        <v>550</v>
      </c>
      <c r="H198" s="17">
        <v>1100</v>
      </c>
      <c r="I198" s="80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x14ac:dyDescent="0.25">
      <c r="A199" s="5">
        <v>190</v>
      </c>
      <c r="B199" s="6"/>
      <c r="C199" s="6" t="s">
        <v>173</v>
      </c>
      <c r="D199" s="7"/>
      <c r="E199" s="5">
        <v>2</v>
      </c>
      <c r="F199" s="7" t="s">
        <v>93</v>
      </c>
      <c r="G199" s="17">
        <v>1000</v>
      </c>
      <c r="H199" s="17">
        <v>2000</v>
      </c>
      <c r="I199" s="80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x14ac:dyDescent="0.25">
      <c r="A200" s="5">
        <v>191</v>
      </c>
      <c r="B200" s="13" t="s">
        <v>102</v>
      </c>
      <c r="C200" s="13" t="s">
        <v>34</v>
      </c>
      <c r="D200" s="14" t="s">
        <v>35</v>
      </c>
      <c r="E200" s="14"/>
      <c r="F200" s="14"/>
      <c r="G200" s="13"/>
      <c r="H200" s="15">
        <v>188364</v>
      </c>
      <c r="I200" s="14" t="s">
        <v>68</v>
      </c>
      <c r="J200" s="16"/>
      <c r="K200" s="16"/>
      <c r="L200" s="16"/>
      <c r="M200" s="16"/>
      <c r="N200" s="16"/>
      <c r="O200" s="16"/>
      <c r="P200" s="16"/>
      <c r="Q200" s="16">
        <v>1</v>
      </c>
      <c r="R200" s="16"/>
      <c r="S200" s="16"/>
      <c r="T200" s="16"/>
      <c r="U200" s="16"/>
    </row>
    <row r="201" spans="1:21" x14ac:dyDescent="0.25">
      <c r="A201" s="5">
        <v>192</v>
      </c>
      <c r="B201" s="6"/>
      <c r="C201" s="6" t="s">
        <v>176</v>
      </c>
      <c r="D201" s="7"/>
      <c r="E201" s="5">
        <v>150</v>
      </c>
      <c r="F201" s="7" t="s">
        <v>85</v>
      </c>
      <c r="G201" s="17">
        <v>180</v>
      </c>
      <c r="H201" s="17">
        <v>27000</v>
      </c>
      <c r="I201" s="80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x14ac:dyDescent="0.25">
      <c r="A202" s="5">
        <v>193</v>
      </c>
      <c r="B202" s="6"/>
      <c r="C202" s="6" t="s">
        <v>177</v>
      </c>
      <c r="D202" s="7"/>
      <c r="E202" s="5">
        <v>150</v>
      </c>
      <c r="F202" s="7" t="s">
        <v>85</v>
      </c>
      <c r="G202" s="17">
        <v>150</v>
      </c>
      <c r="H202" s="17">
        <v>22500</v>
      </c>
      <c r="I202" s="80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x14ac:dyDescent="0.25">
      <c r="A203" s="5">
        <v>194</v>
      </c>
      <c r="B203" s="6"/>
      <c r="C203" s="6" t="s">
        <v>178</v>
      </c>
      <c r="D203" s="7"/>
      <c r="E203" s="5">
        <v>150</v>
      </c>
      <c r="F203" s="7" t="s">
        <v>85</v>
      </c>
      <c r="G203" s="17">
        <v>120</v>
      </c>
      <c r="H203" s="17">
        <v>18000</v>
      </c>
      <c r="I203" s="80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x14ac:dyDescent="0.25">
      <c r="A204" s="5">
        <v>195</v>
      </c>
      <c r="B204" s="6"/>
      <c r="C204" s="6" t="s">
        <v>179</v>
      </c>
      <c r="D204" s="7"/>
      <c r="E204" s="5">
        <v>150</v>
      </c>
      <c r="F204" s="7" t="s">
        <v>85</v>
      </c>
      <c r="G204" s="17">
        <v>180</v>
      </c>
      <c r="H204" s="17">
        <v>27000</v>
      </c>
      <c r="I204" s="80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x14ac:dyDescent="0.25">
      <c r="A205" s="5">
        <v>196</v>
      </c>
      <c r="B205" s="6"/>
      <c r="C205" s="6" t="s">
        <v>180</v>
      </c>
      <c r="D205" s="7"/>
      <c r="E205" s="5">
        <v>150</v>
      </c>
      <c r="F205" s="7" t="s">
        <v>85</v>
      </c>
      <c r="G205" s="17">
        <v>120</v>
      </c>
      <c r="H205" s="17">
        <v>18000</v>
      </c>
      <c r="I205" s="80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x14ac:dyDescent="0.25">
      <c r="A206" s="5">
        <v>197</v>
      </c>
      <c r="B206" s="6"/>
      <c r="C206" s="6" t="s">
        <v>106</v>
      </c>
      <c r="D206" s="7"/>
      <c r="E206" s="5">
        <v>20</v>
      </c>
      <c r="F206" s="7" t="s">
        <v>101</v>
      </c>
      <c r="G206" s="17">
        <v>450</v>
      </c>
      <c r="H206" s="17">
        <v>9000</v>
      </c>
      <c r="I206" s="80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x14ac:dyDescent="0.25">
      <c r="A207" s="5">
        <v>198</v>
      </c>
      <c r="B207" s="6"/>
      <c r="C207" s="6" t="s">
        <v>181</v>
      </c>
      <c r="D207" s="7"/>
      <c r="E207" s="5">
        <v>5</v>
      </c>
      <c r="F207" s="7" t="s">
        <v>108</v>
      </c>
      <c r="G207" s="17">
        <v>125</v>
      </c>
      <c r="H207" s="17">
        <v>625</v>
      </c>
      <c r="I207" s="80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x14ac:dyDescent="0.25">
      <c r="A208" s="5">
        <v>199</v>
      </c>
      <c r="B208" s="6"/>
      <c r="C208" s="6" t="s">
        <v>182</v>
      </c>
      <c r="D208" s="7"/>
      <c r="E208" s="5">
        <v>5</v>
      </c>
      <c r="F208" s="7" t="s">
        <v>108</v>
      </c>
      <c r="G208" s="17">
        <v>250</v>
      </c>
      <c r="H208" s="17">
        <v>1250</v>
      </c>
      <c r="I208" s="80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x14ac:dyDescent="0.25">
      <c r="A209" s="5">
        <v>200</v>
      </c>
      <c r="B209" s="6"/>
      <c r="C209" s="6" t="s">
        <v>96</v>
      </c>
      <c r="D209" s="7"/>
      <c r="E209" s="5">
        <v>85</v>
      </c>
      <c r="F209" s="7" t="s">
        <v>183</v>
      </c>
      <c r="G209" s="17">
        <v>45</v>
      </c>
      <c r="H209" s="17">
        <v>3825</v>
      </c>
      <c r="I209" s="80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x14ac:dyDescent="0.25">
      <c r="A210" s="5">
        <v>201</v>
      </c>
      <c r="B210" s="6"/>
      <c r="C210" s="6" t="s">
        <v>119</v>
      </c>
      <c r="D210" s="7"/>
      <c r="E210" s="5">
        <v>5</v>
      </c>
      <c r="F210" s="7" t="s">
        <v>108</v>
      </c>
      <c r="G210" s="17">
        <v>250</v>
      </c>
      <c r="H210" s="17">
        <v>1250</v>
      </c>
      <c r="I210" s="80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x14ac:dyDescent="0.25">
      <c r="A211" s="5">
        <v>202</v>
      </c>
      <c r="B211" s="6"/>
      <c r="C211" s="6" t="s">
        <v>184</v>
      </c>
      <c r="D211" s="7"/>
      <c r="E211" s="5">
        <v>2</v>
      </c>
      <c r="F211" s="7" t="s">
        <v>91</v>
      </c>
      <c r="G211" s="17">
        <v>225</v>
      </c>
      <c r="H211" s="17">
        <v>450</v>
      </c>
      <c r="I211" s="80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x14ac:dyDescent="0.25">
      <c r="A212" s="5">
        <v>203</v>
      </c>
      <c r="B212" s="6"/>
      <c r="C212" s="6" t="s">
        <v>115</v>
      </c>
      <c r="D212" s="7"/>
      <c r="E212" s="5">
        <v>10</v>
      </c>
      <c r="F212" s="7" t="s">
        <v>108</v>
      </c>
      <c r="G212" s="17">
        <v>70</v>
      </c>
      <c r="H212" s="17">
        <v>700</v>
      </c>
      <c r="I212" s="80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x14ac:dyDescent="0.25">
      <c r="A213" s="5">
        <v>204</v>
      </c>
      <c r="B213" s="6"/>
      <c r="C213" s="6" t="s">
        <v>185</v>
      </c>
      <c r="D213" s="7"/>
      <c r="E213" s="5">
        <v>70</v>
      </c>
      <c r="F213" s="7" t="s">
        <v>85</v>
      </c>
      <c r="G213" s="17">
        <v>300</v>
      </c>
      <c r="H213" s="17">
        <v>21000</v>
      </c>
      <c r="I213" s="80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x14ac:dyDescent="0.25">
      <c r="A214" s="5">
        <v>205</v>
      </c>
      <c r="B214" s="6"/>
      <c r="C214" s="6" t="s">
        <v>128</v>
      </c>
      <c r="D214" s="7"/>
      <c r="E214" s="5">
        <v>2</v>
      </c>
      <c r="F214" s="7" t="s">
        <v>121</v>
      </c>
      <c r="G214" s="17">
        <v>1382</v>
      </c>
      <c r="H214" s="17">
        <v>2764</v>
      </c>
      <c r="I214" s="80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x14ac:dyDescent="0.25">
      <c r="A215" s="5">
        <v>206</v>
      </c>
      <c r="B215" s="6"/>
      <c r="C215" s="6" t="s">
        <v>162</v>
      </c>
      <c r="D215" s="7"/>
      <c r="E215" s="5">
        <v>1</v>
      </c>
      <c r="F215" s="7" t="s">
        <v>83</v>
      </c>
      <c r="G215" s="17">
        <v>35000</v>
      </c>
      <c r="H215" s="17">
        <v>35000</v>
      </c>
      <c r="I215" s="80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x14ac:dyDescent="0.25">
      <c r="A216" s="5">
        <v>207</v>
      </c>
      <c r="B216" s="13" t="s">
        <v>102</v>
      </c>
      <c r="C216" s="13" t="s">
        <v>186</v>
      </c>
      <c r="D216" s="14" t="s">
        <v>35</v>
      </c>
      <c r="E216" s="14"/>
      <c r="F216" s="14"/>
      <c r="G216" s="13"/>
      <c r="H216" s="15">
        <v>379680</v>
      </c>
      <c r="I216" s="14" t="s">
        <v>68</v>
      </c>
      <c r="J216" s="16"/>
      <c r="K216" s="23"/>
      <c r="L216" s="23"/>
      <c r="M216" s="23"/>
      <c r="N216" s="23">
        <v>1</v>
      </c>
      <c r="O216" s="23"/>
      <c r="P216" s="23">
        <v>1</v>
      </c>
      <c r="Q216" s="23"/>
      <c r="R216" s="23"/>
      <c r="S216" s="23">
        <v>1</v>
      </c>
      <c r="T216" s="23"/>
      <c r="U216" s="23"/>
    </row>
    <row r="217" spans="1:21" x14ac:dyDescent="0.25">
      <c r="A217" s="5">
        <v>208</v>
      </c>
      <c r="B217" s="6"/>
      <c r="C217" s="6" t="s">
        <v>187</v>
      </c>
      <c r="D217" s="7"/>
      <c r="E217" s="5">
        <v>150</v>
      </c>
      <c r="F217" s="7" t="s">
        <v>85</v>
      </c>
      <c r="G217" s="17">
        <v>120</v>
      </c>
      <c r="H217" s="17">
        <v>18000</v>
      </c>
      <c r="I217" s="8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x14ac:dyDescent="0.25">
      <c r="A218" s="5">
        <v>209</v>
      </c>
      <c r="B218" s="6"/>
      <c r="C218" s="6" t="s">
        <v>188</v>
      </c>
      <c r="D218" s="7"/>
      <c r="E218" s="5">
        <v>150</v>
      </c>
      <c r="F218" s="7" t="s">
        <v>85</v>
      </c>
      <c r="G218" s="17">
        <v>180</v>
      </c>
      <c r="H218" s="17">
        <v>27000</v>
      </c>
      <c r="I218" s="80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x14ac:dyDescent="0.25">
      <c r="A219" s="5">
        <v>210</v>
      </c>
      <c r="B219" s="6"/>
      <c r="C219" s="6" t="s">
        <v>189</v>
      </c>
      <c r="D219" s="7"/>
      <c r="E219" s="5">
        <v>150</v>
      </c>
      <c r="F219" s="7" t="s">
        <v>85</v>
      </c>
      <c r="G219" s="17">
        <v>120</v>
      </c>
      <c r="H219" s="17">
        <v>18000</v>
      </c>
      <c r="I219" s="8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x14ac:dyDescent="0.25">
      <c r="A220" s="5">
        <v>211</v>
      </c>
      <c r="B220" s="6"/>
      <c r="C220" s="6" t="s">
        <v>190</v>
      </c>
      <c r="D220" s="7"/>
      <c r="E220" s="5">
        <v>36</v>
      </c>
      <c r="F220" s="7" t="s">
        <v>108</v>
      </c>
      <c r="G220" s="17">
        <v>75</v>
      </c>
      <c r="H220" s="17">
        <v>2700</v>
      </c>
      <c r="I220" s="8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x14ac:dyDescent="0.25">
      <c r="A221" s="5">
        <v>212</v>
      </c>
      <c r="B221" s="6"/>
      <c r="C221" s="6" t="s">
        <v>191</v>
      </c>
      <c r="D221" s="7"/>
      <c r="E221" s="5">
        <v>36</v>
      </c>
      <c r="F221" s="7" t="s">
        <v>108</v>
      </c>
      <c r="G221" s="17">
        <v>95</v>
      </c>
      <c r="H221" s="17">
        <v>3420</v>
      </c>
      <c r="I221" s="80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x14ac:dyDescent="0.25">
      <c r="A222" s="5">
        <v>213</v>
      </c>
      <c r="B222" s="6"/>
      <c r="C222" s="6" t="s">
        <v>192</v>
      </c>
      <c r="D222" s="7"/>
      <c r="E222" s="5">
        <v>36</v>
      </c>
      <c r="F222" s="7" t="s">
        <v>193</v>
      </c>
      <c r="G222" s="17">
        <v>35</v>
      </c>
      <c r="H222" s="17">
        <v>1260</v>
      </c>
      <c r="I222" s="8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x14ac:dyDescent="0.25">
      <c r="A223" s="5">
        <v>214</v>
      </c>
      <c r="B223" s="6"/>
      <c r="C223" s="6" t="s">
        <v>194</v>
      </c>
      <c r="D223" s="7"/>
      <c r="E223" s="5">
        <v>36</v>
      </c>
      <c r="F223" s="7" t="s">
        <v>108</v>
      </c>
      <c r="G223" s="17">
        <v>75</v>
      </c>
      <c r="H223" s="17">
        <v>2700</v>
      </c>
      <c r="I223" s="8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x14ac:dyDescent="0.25">
      <c r="A224" s="5">
        <v>215</v>
      </c>
      <c r="B224" s="6"/>
      <c r="C224" s="6" t="s">
        <v>195</v>
      </c>
      <c r="D224" s="7"/>
      <c r="E224" s="5">
        <v>3</v>
      </c>
      <c r="F224" s="7" t="s">
        <v>196</v>
      </c>
      <c r="G224" s="17">
        <v>550</v>
      </c>
      <c r="H224" s="17">
        <v>1650</v>
      </c>
      <c r="I224" s="80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x14ac:dyDescent="0.25">
      <c r="A225" s="5">
        <v>216</v>
      </c>
      <c r="B225" s="6"/>
      <c r="C225" s="6" t="s">
        <v>197</v>
      </c>
      <c r="D225" s="7"/>
      <c r="E225" s="5">
        <v>9</v>
      </c>
      <c r="F225" s="7" t="s">
        <v>101</v>
      </c>
      <c r="G225" s="17">
        <v>50</v>
      </c>
      <c r="H225" s="17">
        <v>450</v>
      </c>
      <c r="I225" s="8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x14ac:dyDescent="0.25">
      <c r="A226" s="5">
        <v>217</v>
      </c>
      <c r="B226" s="6"/>
      <c r="C226" s="6" t="s">
        <v>198</v>
      </c>
      <c r="D226" s="7"/>
      <c r="E226" s="5">
        <v>60</v>
      </c>
      <c r="F226" s="7" t="s">
        <v>93</v>
      </c>
      <c r="G226" s="17">
        <v>25</v>
      </c>
      <c r="H226" s="17">
        <v>1500</v>
      </c>
      <c r="I226" s="8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x14ac:dyDescent="0.25">
      <c r="A227" s="5">
        <v>218</v>
      </c>
      <c r="B227" s="6"/>
      <c r="C227" s="6" t="s">
        <v>199</v>
      </c>
      <c r="D227" s="7"/>
      <c r="E227" s="5">
        <v>30</v>
      </c>
      <c r="F227" s="7" t="s">
        <v>93</v>
      </c>
      <c r="G227" s="17">
        <v>65</v>
      </c>
      <c r="H227" s="17">
        <v>1950</v>
      </c>
      <c r="I227" s="8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x14ac:dyDescent="0.25">
      <c r="A228" s="5">
        <v>219</v>
      </c>
      <c r="B228" s="6"/>
      <c r="C228" s="6" t="s">
        <v>92</v>
      </c>
      <c r="D228" s="7"/>
      <c r="E228" s="5">
        <v>15</v>
      </c>
      <c r="F228" s="7" t="s">
        <v>93</v>
      </c>
      <c r="G228" s="17">
        <v>185</v>
      </c>
      <c r="H228" s="17">
        <v>2775</v>
      </c>
      <c r="I228" s="8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x14ac:dyDescent="0.25">
      <c r="A229" s="5">
        <v>220</v>
      </c>
      <c r="B229" s="6"/>
      <c r="C229" s="6" t="s">
        <v>96</v>
      </c>
      <c r="D229" s="7"/>
      <c r="E229" s="5">
        <v>105</v>
      </c>
      <c r="F229" s="7" t="s">
        <v>93</v>
      </c>
      <c r="G229" s="17">
        <v>50</v>
      </c>
      <c r="H229" s="17">
        <v>5250</v>
      </c>
      <c r="I229" s="8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x14ac:dyDescent="0.25">
      <c r="A230" s="5">
        <v>221</v>
      </c>
      <c r="B230" s="6"/>
      <c r="C230" s="6" t="s">
        <v>200</v>
      </c>
      <c r="D230" s="7"/>
      <c r="E230" s="5">
        <v>15</v>
      </c>
      <c r="F230" s="7" t="s">
        <v>108</v>
      </c>
      <c r="G230" s="17">
        <v>300</v>
      </c>
      <c r="H230" s="17">
        <v>4500</v>
      </c>
      <c r="I230" s="8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x14ac:dyDescent="0.25">
      <c r="A231" s="5">
        <v>222</v>
      </c>
      <c r="B231" s="6"/>
      <c r="C231" s="6" t="s">
        <v>201</v>
      </c>
      <c r="D231" s="7"/>
      <c r="E231" s="5">
        <v>3</v>
      </c>
      <c r="F231" s="7" t="s">
        <v>93</v>
      </c>
      <c r="G231" s="17">
        <v>395</v>
      </c>
      <c r="H231" s="17">
        <v>1185</v>
      </c>
      <c r="I231" s="8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x14ac:dyDescent="0.25">
      <c r="A232" s="5">
        <v>223</v>
      </c>
      <c r="B232" s="6"/>
      <c r="C232" s="6" t="s">
        <v>90</v>
      </c>
      <c r="D232" s="7"/>
      <c r="E232" s="5">
        <v>6</v>
      </c>
      <c r="F232" s="7" t="s">
        <v>101</v>
      </c>
      <c r="G232" s="17">
        <v>1320</v>
      </c>
      <c r="H232" s="17">
        <v>7920</v>
      </c>
      <c r="I232" s="8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x14ac:dyDescent="0.25">
      <c r="A233" s="5">
        <v>224</v>
      </c>
      <c r="B233" s="6"/>
      <c r="C233" s="6" t="s">
        <v>136</v>
      </c>
      <c r="D233" s="7"/>
      <c r="E233" s="5">
        <v>30</v>
      </c>
      <c r="F233" s="7" t="s">
        <v>108</v>
      </c>
      <c r="G233" s="17">
        <v>150</v>
      </c>
      <c r="H233" s="17">
        <v>4500</v>
      </c>
      <c r="I233" s="8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x14ac:dyDescent="0.25">
      <c r="A234" s="5">
        <v>225</v>
      </c>
      <c r="B234" s="6"/>
      <c r="C234" s="6" t="s">
        <v>202</v>
      </c>
      <c r="D234" s="7"/>
      <c r="E234" s="5">
        <v>30</v>
      </c>
      <c r="F234" s="7" t="s">
        <v>108</v>
      </c>
      <c r="G234" s="17">
        <v>100</v>
      </c>
      <c r="H234" s="17">
        <v>3000</v>
      </c>
      <c r="I234" s="8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x14ac:dyDescent="0.25">
      <c r="A235" s="5">
        <v>226</v>
      </c>
      <c r="B235" s="6"/>
      <c r="C235" s="6" t="s">
        <v>98</v>
      </c>
      <c r="D235" s="7"/>
      <c r="E235" s="5">
        <v>15</v>
      </c>
      <c r="F235" s="7" t="s">
        <v>93</v>
      </c>
      <c r="G235" s="17">
        <v>50</v>
      </c>
      <c r="H235" s="17">
        <v>750</v>
      </c>
      <c r="I235" s="8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x14ac:dyDescent="0.25">
      <c r="A236" s="5">
        <v>227</v>
      </c>
      <c r="B236" s="6"/>
      <c r="C236" s="6" t="s">
        <v>99</v>
      </c>
      <c r="D236" s="7"/>
      <c r="E236" s="5">
        <v>3</v>
      </c>
      <c r="F236" s="7" t="s">
        <v>93</v>
      </c>
      <c r="G236" s="17">
        <v>3500</v>
      </c>
      <c r="H236" s="17">
        <v>10500</v>
      </c>
      <c r="I236" s="8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x14ac:dyDescent="0.25">
      <c r="A237" s="5">
        <v>228</v>
      </c>
      <c r="B237" s="6"/>
      <c r="C237" s="6" t="s">
        <v>203</v>
      </c>
      <c r="D237" s="7"/>
      <c r="E237" s="5">
        <v>105</v>
      </c>
      <c r="F237" s="7" t="s">
        <v>93</v>
      </c>
      <c r="G237" s="17">
        <v>10</v>
      </c>
      <c r="H237" s="17">
        <v>1050</v>
      </c>
      <c r="I237" s="80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x14ac:dyDescent="0.25">
      <c r="A238" s="5">
        <v>229</v>
      </c>
      <c r="B238" s="6"/>
      <c r="C238" s="6" t="s">
        <v>97</v>
      </c>
      <c r="D238" s="7"/>
      <c r="E238" s="5">
        <v>150</v>
      </c>
      <c r="F238" s="7" t="s">
        <v>93</v>
      </c>
      <c r="G238" s="17">
        <v>450</v>
      </c>
      <c r="H238" s="17">
        <v>67500</v>
      </c>
      <c r="I238" s="8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x14ac:dyDescent="0.25">
      <c r="A239" s="5">
        <v>230</v>
      </c>
      <c r="B239" s="6"/>
      <c r="C239" s="6" t="s">
        <v>204</v>
      </c>
      <c r="D239" s="7"/>
      <c r="E239" s="5">
        <v>6</v>
      </c>
      <c r="F239" s="7" t="s">
        <v>70</v>
      </c>
      <c r="G239" s="17">
        <v>5000</v>
      </c>
      <c r="H239" s="17">
        <v>30000</v>
      </c>
      <c r="I239" s="8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x14ac:dyDescent="0.25">
      <c r="A240" s="5">
        <v>231</v>
      </c>
      <c r="B240" s="6"/>
      <c r="C240" s="6" t="s">
        <v>82</v>
      </c>
      <c r="D240" s="7"/>
      <c r="E240" s="5">
        <v>3</v>
      </c>
      <c r="F240" s="7" t="s">
        <v>83</v>
      </c>
      <c r="G240" s="17">
        <v>10040</v>
      </c>
      <c r="H240" s="17">
        <v>30120</v>
      </c>
      <c r="I240" s="80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x14ac:dyDescent="0.25">
      <c r="A241" s="5">
        <v>232</v>
      </c>
      <c r="B241" s="6"/>
      <c r="C241" s="6" t="s">
        <v>205</v>
      </c>
      <c r="D241" s="7"/>
      <c r="E241" s="5">
        <v>15</v>
      </c>
      <c r="F241" s="7" t="s">
        <v>153</v>
      </c>
      <c r="G241" s="17">
        <v>350</v>
      </c>
      <c r="H241" s="17">
        <v>5250</v>
      </c>
      <c r="I241" s="8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x14ac:dyDescent="0.25">
      <c r="A242" s="5">
        <v>233</v>
      </c>
      <c r="B242" s="6"/>
      <c r="C242" s="6" t="s">
        <v>206</v>
      </c>
      <c r="D242" s="7"/>
      <c r="E242" s="5">
        <v>15</v>
      </c>
      <c r="F242" s="7" t="s">
        <v>153</v>
      </c>
      <c r="G242" s="17">
        <v>350</v>
      </c>
      <c r="H242" s="17">
        <v>5250</v>
      </c>
      <c r="I242" s="8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x14ac:dyDescent="0.25">
      <c r="A243" s="5">
        <v>234</v>
      </c>
      <c r="B243" s="6"/>
      <c r="C243" s="6" t="s">
        <v>207</v>
      </c>
      <c r="D243" s="7"/>
      <c r="E243" s="5">
        <v>15</v>
      </c>
      <c r="F243" s="7" t="s">
        <v>153</v>
      </c>
      <c r="G243" s="17">
        <v>350</v>
      </c>
      <c r="H243" s="17">
        <v>5250</v>
      </c>
      <c r="I243" s="80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x14ac:dyDescent="0.25">
      <c r="A244" s="5">
        <v>235</v>
      </c>
      <c r="B244" s="6"/>
      <c r="C244" s="6" t="s">
        <v>208</v>
      </c>
      <c r="D244" s="7"/>
      <c r="E244" s="5">
        <v>15</v>
      </c>
      <c r="F244" s="7" t="s">
        <v>153</v>
      </c>
      <c r="G244" s="17">
        <v>350</v>
      </c>
      <c r="H244" s="17">
        <v>5250</v>
      </c>
      <c r="I244" s="80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x14ac:dyDescent="0.25">
      <c r="A245" s="5">
        <v>236</v>
      </c>
      <c r="B245" s="6"/>
      <c r="C245" s="6" t="s">
        <v>162</v>
      </c>
      <c r="D245" s="7"/>
      <c r="E245" s="5">
        <v>3</v>
      </c>
      <c r="F245" s="7" t="s">
        <v>83</v>
      </c>
      <c r="G245" s="17">
        <v>37000</v>
      </c>
      <c r="H245" s="17">
        <v>111000</v>
      </c>
      <c r="I245" s="80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x14ac:dyDescent="0.25">
      <c r="A246" s="5">
        <v>237</v>
      </c>
      <c r="B246" s="13" t="s">
        <v>102</v>
      </c>
      <c r="C246" s="13" t="s">
        <v>46</v>
      </c>
      <c r="D246" s="14" t="s">
        <v>35</v>
      </c>
      <c r="E246" s="14"/>
      <c r="F246" s="14"/>
      <c r="G246" s="13"/>
      <c r="H246" s="15">
        <v>12000</v>
      </c>
      <c r="I246" s="14" t="s">
        <v>68</v>
      </c>
      <c r="J246" s="20"/>
      <c r="K246" s="20">
        <v>1</v>
      </c>
      <c r="L246" s="20"/>
      <c r="M246" s="20"/>
      <c r="N246" s="20">
        <v>1</v>
      </c>
      <c r="O246" s="20"/>
      <c r="P246" s="20"/>
      <c r="Q246" s="20"/>
      <c r="R246" s="20"/>
      <c r="S246" s="20">
        <v>1</v>
      </c>
      <c r="T246" s="20"/>
      <c r="U246" s="20"/>
    </row>
    <row r="247" spans="1:21" x14ac:dyDescent="0.25">
      <c r="A247" s="5">
        <v>238</v>
      </c>
      <c r="B247" s="6"/>
      <c r="C247" s="6" t="s">
        <v>209</v>
      </c>
      <c r="D247" s="7"/>
      <c r="E247" s="5">
        <v>6</v>
      </c>
      <c r="F247" s="7" t="s">
        <v>93</v>
      </c>
      <c r="G247" s="17">
        <v>750</v>
      </c>
      <c r="H247" s="17">
        <v>4500</v>
      </c>
      <c r="I247" s="80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x14ac:dyDescent="0.25">
      <c r="A248" s="5">
        <v>239</v>
      </c>
      <c r="B248" s="6"/>
      <c r="C248" s="6" t="s">
        <v>210</v>
      </c>
      <c r="D248" s="7"/>
      <c r="E248" s="5">
        <v>15</v>
      </c>
      <c r="F248" s="7" t="s">
        <v>85</v>
      </c>
      <c r="G248" s="17">
        <v>120</v>
      </c>
      <c r="H248" s="17">
        <v>1800</v>
      </c>
      <c r="I248" s="80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x14ac:dyDescent="0.25">
      <c r="A249" s="5">
        <v>240</v>
      </c>
      <c r="B249" s="6"/>
      <c r="C249" s="6" t="s">
        <v>211</v>
      </c>
      <c r="D249" s="7"/>
      <c r="E249" s="5">
        <v>6</v>
      </c>
      <c r="F249" s="7" t="s">
        <v>93</v>
      </c>
      <c r="G249" s="17">
        <v>20</v>
      </c>
      <c r="H249" s="17">
        <v>120</v>
      </c>
      <c r="I249" s="80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x14ac:dyDescent="0.25">
      <c r="A250" s="5">
        <v>241</v>
      </c>
      <c r="B250" s="6"/>
      <c r="C250" s="6" t="s">
        <v>212</v>
      </c>
      <c r="D250" s="7"/>
      <c r="E250" s="5">
        <v>6</v>
      </c>
      <c r="F250" s="7" t="s">
        <v>213</v>
      </c>
      <c r="G250" s="17">
        <v>35</v>
      </c>
      <c r="H250" s="17">
        <v>210</v>
      </c>
      <c r="I250" s="80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x14ac:dyDescent="0.25">
      <c r="A251" s="5">
        <v>242</v>
      </c>
      <c r="B251" s="6"/>
      <c r="C251" s="6" t="s">
        <v>214</v>
      </c>
      <c r="D251" s="7"/>
      <c r="E251" s="5">
        <v>6</v>
      </c>
      <c r="F251" s="7" t="s">
        <v>93</v>
      </c>
      <c r="G251" s="17">
        <v>20</v>
      </c>
      <c r="H251" s="17">
        <v>120</v>
      </c>
      <c r="I251" s="80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x14ac:dyDescent="0.25">
      <c r="A252" s="5">
        <v>243</v>
      </c>
      <c r="B252" s="6"/>
      <c r="C252" s="6" t="s">
        <v>94</v>
      </c>
      <c r="D252" s="7"/>
      <c r="E252" s="5">
        <v>6</v>
      </c>
      <c r="F252" s="7" t="s">
        <v>93</v>
      </c>
      <c r="G252" s="17">
        <v>10</v>
      </c>
      <c r="H252" s="17">
        <v>60</v>
      </c>
      <c r="I252" s="80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x14ac:dyDescent="0.25">
      <c r="A253" s="5">
        <v>244</v>
      </c>
      <c r="B253" s="6"/>
      <c r="C253" s="6" t="s">
        <v>215</v>
      </c>
      <c r="D253" s="7"/>
      <c r="E253" s="5">
        <v>6</v>
      </c>
      <c r="F253" s="7" t="s">
        <v>93</v>
      </c>
      <c r="G253" s="17">
        <v>25</v>
      </c>
      <c r="H253" s="17">
        <v>150</v>
      </c>
      <c r="I253" s="80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x14ac:dyDescent="0.25">
      <c r="A254" s="5">
        <v>245</v>
      </c>
      <c r="B254" s="6"/>
      <c r="C254" s="6" t="s">
        <v>216</v>
      </c>
      <c r="D254" s="7"/>
      <c r="E254" s="5">
        <v>6</v>
      </c>
      <c r="F254" s="7" t="s">
        <v>93</v>
      </c>
      <c r="G254" s="17">
        <v>12</v>
      </c>
      <c r="H254" s="17">
        <v>72</v>
      </c>
      <c r="I254" s="80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x14ac:dyDescent="0.25">
      <c r="A255" s="5">
        <v>246</v>
      </c>
      <c r="B255" s="6"/>
      <c r="C255" s="6" t="s">
        <v>217</v>
      </c>
      <c r="D255" s="7"/>
      <c r="E255" s="5">
        <v>6</v>
      </c>
      <c r="F255" s="7" t="s">
        <v>93</v>
      </c>
      <c r="G255" s="17">
        <v>28</v>
      </c>
      <c r="H255" s="17">
        <v>168</v>
      </c>
      <c r="I255" s="80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x14ac:dyDescent="0.25">
      <c r="A256" s="5">
        <v>247</v>
      </c>
      <c r="B256" s="6"/>
      <c r="C256" s="6" t="s">
        <v>218</v>
      </c>
      <c r="D256" s="7"/>
      <c r="E256" s="5">
        <v>6</v>
      </c>
      <c r="F256" s="7" t="s">
        <v>121</v>
      </c>
      <c r="G256" s="17">
        <v>400</v>
      </c>
      <c r="H256" s="17">
        <v>2400</v>
      </c>
      <c r="I256" s="80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x14ac:dyDescent="0.25">
      <c r="A257" s="5">
        <v>248</v>
      </c>
      <c r="B257" s="6"/>
      <c r="C257" s="6" t="s">
        <v>219</v>
      </c>
      <c r="D257" s="7"/>
      <c r="E257" s="5">
        <v>6</v>
      </c>
      <c r="F257" s="7" t="s">
        <v>155</v>
      </c>
      <c r="G257" s="17">
        <v>400</v>
      </c>
      <c r="H257" s="17">
        <v>2400</v>
      </c>
      <c r="I257" s="80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x14ac:dyDescent="0.25">
      <c r="A258" s="5">
        <v>249</v>
      </c>
      <c r="B258" s="13" t="s">
        <v>102</v>
      </c>
      <c r="C258" s="13" t="s">
        <v>45</v>
      </c>
      <c r="D258" s="14" t="s">
        <v>35</v>
      </c>
      <c r="E258" s="14"/>
      <c r="F258" s="14"/>
      <c r="G258" s="13"/>
      <c r="H258" s="15">
        <v>152100</v>
      </c>
      <c r="I258" s="14" t="s">
        <v>68</v>
      </c>
      <c r="J258" s="20"/>
      <c r="K258" s="20">
        <v>1</v>
      </c>
      <c r="L258" s="20"/>
      <c r="M258" s="20"/>
      <c r="N258" s="20">
        <v>1</v>
      </c>
      <c r="O258" s="20"/>
      <c r="P258" s="20"/>
      <c r="Q258" s="20"/>
      <c r="R258" s="20"/>
      <c r="S258" s="20">
        <v>1</v>
      </c>
      <c r="T258" s="20"/>
      <c r="U258" s="20"/>
    </row>
    <row r="259" spans="1:21" x14ac:dyDescent="0.25">
      <c r="A259" s="5">
        <v>250</v>
      </c>
      <c r="B259" s="6"/>
      <c r="C259" s="6" t="s">
        <v>94</v>
      </c>
      <c r="D259" s="7"/>
      <c r="E259" s="5">
        <v>39</v>
      </c>
      <c r="F259" s="7" t="s">
        <v>93</v>
      </c>
      <c r="G259" s="17">
        <v>10</v>
      </c>
      <c r="H259" s="17">
        <v>390</v>
      </c>
      <c r="I259" s="80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x14ac:dyDescent="0.25">
      <c r="A260" s="5">
        <v>251</v>
      </c>
      <c r="B260" s="6"/>
      <c r="C260" s="6" t="s">
        <v>209</v>
      </c>
      <c r="D260" s="7"/>
      <c r="E260" s="5">
        <v>39</v>
      </c>
      <c r="F260" s="7" t="s">
        <v>93</v>
      </c>
      <c r="G260" s="17">
        <v>700</v>
      </c>
      <c r="H260" s="17">
        <v>27300</v>
      </c>
      <c r="I260" s="80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x14ac:dyDescent="0.25">
      <c r="A261" s="5">
        <v>252</v>
      </c>
      <c r="B261" s="6"/>
      <c r="C261" s="6" t="s">
        <v>212</v>
      </c>
      <c r="D261" s="7"/>
      <c r="E261" s="5">
        <v>39</v>
      </c>
      <c r="F261" s="7" t="s">
        <v>213</v>
      </c>
      <c r="G261" s="17">
        <v>35</v>
      </c>
      <c r="H261" s="17">
        <v>1365</v>
      </c>
      <c r="I261" s="80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x14ac:dyDescent="0.25">
      <c r="A262" s="5">
        <v>253</v>
      </c>
      <c r="B262" s="6"/>
      <c r="C262" s="6" t="s">
        <v>214</v>
      </c>
      <c r="D262" s="7"/>
      <c r="E262" s="5">
        <v>39</v>
      </c>
      <c r="F262" s="7" t="s">
        <v>93</v>
      </c>
      <c r="G262" s="17">
        <v>20</v>
      </c>
      <c r="H262" s="17">
        <v>780</v>
      </c>
      <c r="I262" s="80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x14ac:dyDescent="0.25">
      <c r="A263" s="5">
        <v>254</v>
      </c>
      <c r="B263" s="6"/>
      <c r="C263" s="6" t="s">
        <v>215</v>
      </c>
      <c r="D263" s="7"/>
      <c r="E263" s="5">
        <v>39</v>
      </c>
      <c r="F263" s="7" t="s">
        <v>93</v>
      </c>
      <c r="G263" s="17">
        <v>25</v>
      </c>
      <c r="H263" s="17">
        <v>975</v>
      </c>
      <c r="I263" s="80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x14ac:dyDescent="0.25">
      <c r="A264" s="5">
        <v>255</v>
      </c>
      <c r="B264" s="6"/>
      <c r="C264" s="6" t="s">
        <v>216</v>
      </c>
      <c r="D264" s="7"/>
      <c r="E264" s="5">
        <v>39</v>
      </c>
      <c r="F264" s="7" t="s">
        <v>93</v>
      </c>
      <c r="G264" s="17">
        <v>10</v>
      </c>
      <c r="H264" s="17">
        <v>390</v>
      </c>
      <c r="I264" s="80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x14ac:dyDescent="0.25">
      <c r="A265" s="5">
        <v>256</v>
      </c>
      <c r="B265" s="6"/>
      <c r="C265" s="6" t="s">
        <v>217</v>
      </c>
      <c r="D265" s="7"/>
      <c r="E265" s="5">
        <v>39</v>
      </c>
      <c r="F265" s="7" t="s">
        <v>93</v>
      </c>
      <c r="G265" s="17">
        <v>50</v>
      </c>
      <c r="H265" s="17">
        <v>1950</v>
      </c>
      <c r="I265" s="80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x14ac:dyDescent="0.25">
      <c r="A266" s="5">
        <v>257</v>
      </c>
      <c r="B266" s="6"/>
      <c r="C266" s="6" t="s">
        <v>220</v>
      </c>
      <c r="D266" s="7"/>
      <c r="E266" s="5">
        <v>39</v>
      </c>
      <c r="F266" s="7" t="s">
        <v>93</v>
      </c>
      <c r="G266" s="17">
        <v>35</v>
      </c>
      <c r="H266" s="17">
        <v>1365</v>
      </c>
      <c r="I266" s="80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x14ac:dyDescent="0.25">
      <c r="A267" s="5">
        <v>258</v>
      </c>
      <c r="B267" s="6"/>
      <c r="C267" s="6" t="s">
        <v>221</v>
      </c>
      <c r="D267" s="7"/>
      <c r="E267" s="5">
        <v>39</v>
      </c>
      <c r="F267" s="7" t="s">
        <v>93</v>
      </c>
      <c r="G267" s="17">
        <v>40</v>
      </c>
      <c r="H267" s="17">
        <v>1560</v>
      </c>
      <c r="I267" s="80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x14ac:dyDescent="0.25">
      <c r="A268" s="5">
        <v>259</v>
      </c>
      <c r="B268" s="6"/>
      <c r="C268" s="6" t="s">
        <v>222</v>
      </c>
      <c r="D268" s="7"/>
      <c r="E268" s="5">
        <v>39</v>
      </c>
      <c r="F268" s="7" t="s">
        <v>93</v>
      </c>
      <c r="G268" s="17">
        <v>25</v>
      </c>
      <c r="H268" s="17">
        <v>975</v>
      </c>
      <c r="I268" s="80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x14ac:dyDescent="0.25">
      <c r="A269" s="5">
        <v>260</v>
      </c>
      <c r="B269" s="6"/>
      <c r="C269" s="6" t="s">
        <v>223</v>
      </c>
      <c r="D269" s="7"/>
      <c r="E269" s="5">
        <v>39</v>
      </c>
      <c r="F269" s="7" t="s">
        <v>93</v>
      </c>
      <c r="G269" s="17">
        <v>10</v>
      </c>
      <c r="H269" s="17">
        <v>390</v>
      </c>
      <c r="I269" s="80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x14ac:dyDescent="0.25">
      <c r="A270" s="5">
        <v>261</v>
      </c>
      <c r="B270" s="6"/>
      <c r="C270" s="6" t="s">
        <v>218</v>
      </c>
      <c r="D270" s="7"/>
      <c r="E270" s="5">
        <v>39</v>
      </c>
      <c r="F270" s="7" t="s">
        <v>121</v>
      </c>
      <c r="G270" s="17">
        <v>350</v>
      </c>
      <c r="H270" s="17">
        <v>13650</v>
      </c>
      <c r="I270" s="80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x14ac:dyDescent="0.25">
      <c r="A271" s="5">
        <v>262</v>
      </c>
      <c r="B271" s="6"/>
      <c r="C271" s="6" t="s">
        <v>224</v>
      </c>
      <c r="D271" s="7"/>
      <c r="E271" s="5">
        <v>39</v>
      </c>
      <c r="F271" s="7" t="s">
        <v>93</v>
      </c>
      <c r="G271" s="17">
        <v>550</v>
      </c>
      <c r="H271" s="17">
        <v>21450</v>
      </c>
      <c r="I271" s="80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x14ac:dyDescent="0.25">
      <c r="A272" s="5">
        <v>263</v>
      </c>
      <c r="B272" s="6"/>
      <c r="C272" s="6" t="s">
        <v>225</v>
      </c>
      <c r="D272" s="7"/>
      <c r="E272" s="5">
        <v>39</v>
      </c>
      <c r="F272" s="7" t="s">
        <v>93</v>
      </c>
      <c r="G272" s="17">
        <v>120</v>
      </c>
      <c r="H272" s="17">
        <v>4680</v>
      </c>
      <c r="I272" s="80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x14ac:dyDescent="0.25">
      <c r="A273" s="5">
        <v>264</v>
      </c>
      <c r="B273" s="6"/>
      <c r="C273" s="6" t="s">
        <v>211</v>
      </c>
      <c r="D273" s="7"/>
      <c r="E273" s="5">
        <v>39</v>
      </c>
      <c r="F273" s="7" t="s">
        <v>93</v>
      </c>
      <c r="G273" s="17">
        <v>20</v>
      </c>
      <c r="H273" s="17">
        <v>780</v>
      </c>
      <c r="I273" s="80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x14ac:dyDescent="0.25">
      <c r="A274" s="5">
        <v>265</v>
      </c>
      <c r="B274" s="6"/>
      <c r="C274" s="6" t="s">
        <v>210</v>
      </c>
      <c r="D274" s="7"/>
      <c r="E274" s="5">
        <v>39</v>
      </c>
      <c r="F274" s="7" t="s">
        <v>85</v>
      </c>
      <c r="G274" s="17">
        <v>1250</v>
      </c>
      <c r="H274" s="17">
        <v>48750</v>
      </c>
      <c r="I274" s="80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x14ac:dyDescent="0.25">
      <c r="A275" s="5">
        <v>266</v>
      </c>
      <c r="B275" s="6"/>
      <c r="C275" s="6" t="s">
        <v>226</v>
      </c>
      <c r="D275" s="7"/>
      <c r="E275" s="5">
        <v>39</v>
      </c>
      <c r="F275" s="7" t="s">
        <v>108</v>
      </c>
      <c r="G275" s="17">
        <v>250</v>
      </c>
      <c r="H275" s="17">
        <v>9750</v>
      </c>
      <c r="I275" s="80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x14ac:dyDescent="0.25">
      <c r="A276" s="5">
        <v>267</v>
      </c>
      <c r="B276" s="6"/>
      <c r="C276" s="6" t="s">
        <v>219</v>
      </c>
      <c r="D276" s="7"/>
      <c r="E276" s="5">
        <v>39</v>
      </c>
      <c r="F276" s="7" t="s">
        <v>155</v>
      </c>
      <c r="G276" s="17">
        <v>400</v>
      </c>
      <c r="H276" s="17">
        <v>15600</v>
      </c>
      <c r="I276" s="80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x14ac:dyDescent="0.25">
      <c r="A277" s="5">
        <v>268</v>
      </c>
      <c r="B277" s="13" t="s">
        <v>102</v>
      </c>
      <c r="C277" s="13" t="s">
        <v>44</v>
      </c>
      <c r="D277" s="14" t="s">
        <v>35</v>
      </c>
      <c r="E277" s="14"/>
      <c r="F277" s="14"/>
      <c r="G277" s="13"/>
      <c r="H277" s="15">
        <v>70800</v>
      </c>
      <c r="I277" s="14" t="s">
        <v>68</v>
      </c>
      <c r="J277" s="20"/>
      <c r="K277" s="20">
        <v>1</v>
      </c>
      <c r="L277" s="20"/>
      <c r="M277" s="20"/>
      <c r="N277" s="20">
        <v>1</v>
      </c>
      <c r="O277" s="20"/>
      <c r="P277" s="20"/>
      <c r="Q277" s="20"/>
      <c r="R277" s="20"/>
      <c r="S277" s="20">
        <v>1</v>
      </c>
      <c r="T277" s="20"/>
      <c r="U277" s="20"/>
    </row>
    <row r="278" spans="1:21" x14ac:dyDescent="0.25">
      <c r="A278" s="5">
        <v>269</v>
      </c>
      <c r="B278" s="6"/>
      <c r="C278" s="6" t="s">
        <v>209</v>
      </c>
      <c r="D278" s="7"/>
      <c r="E278" s="5">
        <v>12</v>
      </c>
      <c r="F278" s="7" t="s">
        <v>93</v>
      </c>
      <c r="G278" s="17">
        <v>735</v>
      </c>
      <c r="H278" s="17">
        <v>8820</v>
      </c>
      <c r="I278" s="80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x14ac:dyDescent="0.25">
      <c r="A279" s="5">
        <v>270</v>
      </c>
      <c r="B279" s="6"/>
      <c r="C279" s="6" t="s">
        <v>212</v>
      </c>
      <c r="D279" s="7"/>
      <c r="E279" s="5">
        <v>12</v>
      </c>
      <c r="F279" s="7" t="s">
        <v>213</v>
      </c>
      <c r="G279" s="17">
        <v>35</v>
      </c>
      <c r="H279" s="17">
        <v>420</v>
      </c>
      <c r="I279" s="80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x14ac:dyDescent="0.25">
      <c r="A280" s="5">
        <v>271</v>
      </c>
      <c r="B280" s="6"/>
      <c r="C280" s="6" t="s">
        <v>214</v>
      </c>
      <c r="D280" s="7"/>
      <c r="E280" s="5">
        <v>12</v>
      </c>
      <c r="F280" s="7" t="s">
        <v>93</v>
      </c>
      <c r="G280" s="17">
        <v>20</v>
      </c>
      <c r="H280" s="17">
        <v>240</v>
      </c>
      <c r="I280" s="80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x14ac:dyDescent="0.25">
      <c r="A281" s="5">
        <v>272</v>
      </c>
      <c r="B281" s="6"/>
      <c r="C281" s="6" t="s">
        <v>94</v>
      </c>
      <c r="D281" s="7"/>
      <c r="E281" s="5">
        <v>12</v>
      </c>
      <c r="F281" s="7" t="s">
        <v>93</v>
      </c>
      <c r="G281" s="17">
        <v>10</v>
      </c>
      <c r="H281" s="17">
        <v>120</v>
      </c>
      <c r="I281" s="80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x14ac:dyDescent="0.25">
      <c r="A282" s="5">
        <v>273</v>
      </c>
      <c r="B282" s="6"/>
      <c r="C282" s="6" t="s">
        <v>215</v>
      </c>
      <c r="D282" s="7"/>
      <c r="E282" s="5">
        <v>12</v>
      </c>
      <c r="F282" s="7" t="s">
        <v>93</v>
      </c>
      <c r="G282" s="17">
        <v>25</v>
      </c>
      <c r="H282" s="17">
        <v>300</v>
      </c>
      <c r="I282" s="80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x14ac:dyDescent="0.25">
      <c r="A283" s="5">
        <v>274</v>
      </c>
      <c r="B283" s="6"/>
      <c r="C283" s="6" t="s">
        <v>216</v>
      </c>
      <c r="D283" s="7"/>
      <c r="E283" s="5">
        <v>12</v>
      </c>
      <c r="F283" s="7" t="s">
        <v>93</v>
      </c>
      <c r="G283" s="17">
        <v>10</v>
      </c>
      <c r="H283" s="17">
        <v>120</v>
      </c>
      <c r="I283" s="80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x14ac:dyDescent="0.25">
      <c r="A284" s="5">
        <v>275</v>
      </c>
      <c r="B284" s="6"/>
      <c r="C284" s="6" t="s">
        <v>217</v>
      </c>
      <c r="D284" s="7"/>
      <c r="E284" s="5">
        <v>12</v>
      </c>
      <c r="F284" s="7" t="s">
        <v>93</v>
      </c>
      <c r="G284" s="17">
        <v>50</v>
      </c>
      <c r="H284" s="17">
        <v>600</v>
      </c>
      <c r="I284" s="80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x14ac:dyDescent="0.25">
      <c r="A285" s="5">
        <v>276</v>
      </c>
      <c r="B285" s="6"/>
      <c r="C285" s="6" t="s">
        <v>220</v>
      </c>
      <c r="D285" s="7"/>
      <c r="E285" s="5">
        <v>12</v>
      </c>
      <c r="F285" s="7" t="s">
        <v>93</v>
      </c>
      <c r="G285" s="17">
        <v>35</v>
      </c>
      <c r="H285" s="17">
        <v>420</v>
      </c>
      <c r="I285" s="80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x14ac:dyDescent="0.25">
      <c r="A286" s="5">
        <v>277</v>
      </c>
      <c r="B286" s="6"/>
      <c r="C286" s="6" t="s">
        <v>221</v>
      </c>
      <c r="D286" s="7"/>
      <c r="E286" s="5">
        <v>12</v>
      </c>
      <c r="F286" s="7" t="s">
        <v>93</v>
      </c>
      <c r="G286" s="17">
        <v>40</v>
      </c>
      <c r="H286" s="17">
        <v>480</v>
      </c>
      <c r="I286" s="80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x14ac:dyDescent="0.25">
      <c r="A287" s="5">
        <v>278</v>
      </c>
      <c r="B287" s="6"/>
      <c r="C287" s="6" t="s">
        <v>222</v>
      </c>
      <c r="D287" s="7"/>
      <c r="E287" s="5">
        <v>12</v>
      </c>
      <c r="F287" s="7" t="s">
        <v>93</v>
      </c>
      <c r="G287" s="17">
        <v>25</v>
      </c>
      <c r="H287" s="17">
        <v>300</v>
      </c>
      <c r="I287" s="80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x14ac:dyDescent="0.25">
      <c r="A288" s="5">
        <v>279</v>
      </c>
      <c r="B288" s="6"/>
      <c r="C288" s="6" t="s">
        <v>223</v>
      </c>
      <c r="D288" s="7"/>
      <c r="E288" s="5">
        <v>12</v>
      </c>
      <c r="F288" s="7" t="s">
        <v>93</v>
      </c>
      <c r="G288" s="17">
        <v>10</v>
      </c>
      <c r="H288" s="17">
        <v>120</v>
      </c>
      <c r="I288" s="80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x14ac:dyDescent="0.25">
      <c r="A289" s="5">
        <v>280</v>
      </c>
      <c r="B289" s="6"/>
      <c r="C289" s="6" t="s">
        <v>218</v>
      </c>
      <c r="D289" s="7"/>
      <c r="E289" s="5">
        <v>12</v>
      </c>
      <c r="F289" s="7" t="s">
        <v>121</v>
      </c>
      <c r="G289" s="17">
        <v>850</v>
      </c>
      <c r="H289" s="17">
        <v>10200</v>
      </c>
      <c r="I289" s="80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x14ac:dyDescent="0.25">
      <c r="A290" s="5">
        <v>281</v>
      </c>
      <c r="B290" s="6"/>
      <c r="C290" s="6" t="s">
        <v>224</v>
      </c>
      <c r="D290" s="7"/>
      <c r="E290" s="5">
        <v>12</v>
      </c>
      <c r="F290" s="7" t="s">
        <v>93</v>
      </c>
      <c r="G290" s="17">
        <v>535</v>
      </c>
      <c r="H290" s="17">
        <v>6420</v>
      </c>
      <c r="I290" s="80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x14ac:dyDescent="0.25">
      <c r="A291" s="5">
        <v>282</v>
      </c>
      <c r="B291" s="6"/>
      <c r="C291" s="6" t="s">
        <v>225</v>
      </c>
      <c r="D291" s="7"/>
      <c r="E291" s="5">
        <v>12</v>
      </c>
      <c r="F291" s="7" t="s">
        <v>93</v>
      </c>
      <c r="G291" s="17">
        <v>120</v>
      </c>
      <c r="H291" s="17">
        <v>1440</v>
      </c>
      <c r="I291" s="80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x14ac:dyDescent="0.25">
      <c r="A292" s="5">
        <v>283</v>
      </c>
      <c r="B292" s="6"/>
      <c r="C292" s="6" t="s">
        <v>210</v>
      </c>
      <c r="D292" s="7"/>
      <c r="E292" s="5">
        <v>24</v>
      </c>
      <c r="F292" s="7" t="s">
        <v>85</v>
      </c>
      <c r="G292" s="17">
        <v>1250</v>
      </c>
      <c r="H292" s="17">
        <v>30000</v>
      </c>
      <c r="I292" s="80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x14ac:dyDescent="0.25">
      <c r="A293" s="5">
        <v>284</v>
      </c>
      <c r="B293" s="6"/>
      <c r="C293" s="6" t="s">
        <v>211</v>
      </c>
      <c r="D293" s="7"/>
      <c r="E293" s="5">
        <v>12</v>
      </c>
      <c r="F293" s="7" t="s">
        <v>93</v>
      </c>
      <c r="G293" s="17">
        <v>50</v>
      </c>
      <c r="H293" s="17">
        <v>600</v>
      </c>
      <c r="I293" s="80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x14ac:dyDescent="0.25">
      <c r="A294" s="5">
        <v>285</v>
      </c>
      <c r="B294" s="6"/>
      <c r="C294" s="6" t="s">
        <v>226</v>
      </c>
      <c r="D294" s="7"/>
      <c r="E294" s="5">
        <v>12</v>
      </c>
      <c r="F294" s="7" t="s">
        <v>108</v>
      </c>
      <c r="G294" s="17">
        <v>450</v>
      </c>
      <c r="H294" s="17">
        <v>5400</v>
      </c>
      <c r="I294" s="80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x14ac:dyDescent="0.25">
      <c r="A295" s="5">
        <v>286</v>
      </c>
      <c r="B295" s="6"/>
      <c r="C295" s="6" t="s">
        <v>154</v>
      </c>
      <c r="D295" s="7"/>
      <c r="E295" s="5">
        <v>12</v>
      </c>
      <c r="F295" s="7" t="s">
        <v>155</v>
      </c>
      <c r="G295" s="17">
        <v>400</v>
      </c>
      <c r="H295" s="17">
        <v>4800</v>
      </c>
      <c r="I295" s="80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x14ac:dyDescent="0.25">
      <c r="A296" s="5">
        <v>287</v>
      </c>
      <c r="B296" s="13" t="s">
        <v>102</v>
      </c>
      <c r="C296" s="13" t="s">
        <v>41</v>
      </c>
      <c r="D296" s="14" t="s">
        <v>35</v>
      </c>
      <c r="E296" s="14"/>
      <c r="F296" s="14"/>
      <c r="G296" s="13"/>
      <c r="H296" s="15">
        <v>100800</v>
      </c>
      <c r="I296" s="14" t="s">
        <v>68</v>
      </c>
      <c r="J296" s="20"/>
      <c r="K296" s="20">
        <v>1</v>
      </c>
      <c r="L296" s="20"/>
      <c r="M296" s="20"/>
      <c r="N296" s="20">
        <v>1</v>
      </c>
      <c r="O296" s="20"/>
      <c r="P296" s="20"/>
      <c r="Q296" s="20"/>
      <c r="R296" s="20"/>
      <c r="S296" s="20">
        <v>1</v>
      </c>
      <c r="T296" s="20"/>
      <c r="U296" s="20"/>
    </row>
    <row r="297" spans="1:21" x14ac:dyDescent="0.25">
      <c r="A297" s="5">
        <v>288</v>
      </c>
      <c r="B297" s="6"/>
      <c r="C297" s="6" t="s">
        <v>209</v>
      </c>
      <c r="D297" s="7"/>
      <c r="E297" s="5">
        <v>24</v>
      </c>
      <c r="F297" s="7" t="s">
        <v>93</v>
      </c>
      <c r="G297" s="17">
        <v>700</v>
      </c>
      <c r="H297" s="17">
        <v>16800</v>
      </c>
      <c r="I297" s="80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x14ac:dyDescent="0.25">
      <c r="A298" s="5">
        <v>289</v>
      </c>
      <c r="B298" s="6"/>
      <c r="C298" s="6" t="s">
        <v>212</v>
      </c>
      <c r="D298" s="7"/>
      <c r="E298" s="5">
        <v>24</v>
      </c>
      <c r="F298" s="7" t="s">
        <v>213</v>
      </c>
      <c r="G298" s="17">
        <v>35</v>
      </c>
      <c r="H298" s="17">
        <v>840</v>
      </c>
      <c r="I298" s="80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x14ac:dyDescent="0.25">
      <c r="A299" s="5">
        <v>290</v>
      </c>
      <c r="B299" s="6"/>
      <c r="C299" s="6" t="s">
        <v>214</v>
      </c>
      <c r="D299" s="7"/>
      <c r="E299" s="5">
        <v>24</v>
      </c>
      <c r="F299" s="7" t="s">
        <v>93</v>
      </c>
      <c r="G299" s="17">
        <v>20</v>
      </c>
      <c r="H299" s="17">
        <v>480</v>
      </c>
      <c r="I299" s="80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x14ac:dyDescent="0.25">
      <c r="A300" s="5">
        <v>291</v>
      </c>
      <c r="B300" s="6"/>
      <c r="C300" s="6" t="s">
        <v>94</v>
      </c>
      <c r="D300" s="7"/>
      <c r="E300" s="5">
        <v>24</v>
      </c>
      <c r="F300" s="7" t="s">
        <v>93</v>
      </c>
      <c r="G300" s="17">
        <v>10</v>
      </c>
      <c r="H300" s="17">
        <v>240</v>
      </c>
      <c r="I300" s="80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x14ac:dyDescent="0.25">
      <c r="A301" s="5">
        <v>292</v>
      </c>
      <c r="B301" s="6"/>
      <c r="C301" s="6" t="s">
        <v>215</v>
      </c>
      <c r="D301" s="7"/>
      <c r="E301" s="5">
        <v>24</v>
      </c>
      <c r="F301" s="7" t="s">
        <v>93</v>
      </c>
      <c r="G301" s="17">
        <v>25</v>
      </c>
      <c r="H301" s="17">
        <v>600</v>
      </c>
      <c r="I301" s="80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x14ac:dyDescent="0.25">
      <c r="A302" s="5">
        <v>293</v>
      </c>
      <c r="B302" s="6"/>
      <c r="C302" s="6" t="s">
        <v>216</v>
      </c>
      <c r="D302" s="7"/>
      <c r="E302" s="5">
        <v>24</v>
      </c>
      <c r="F302" s="7" t="s">
        <v>93</v>
      </c>
      <c r="G302" s="17">
        <v>10</v>
      </c>
      <c r="H302" s="17">
        <v>240</v>
      </c>
      <c r="I302" s="80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x14ac:dyDescent="0.25">
      <c r="A303" s="5">
        <v>294</v>
      </c>
      <c r="B303" s="6"/>
      <c r="C303" s="6" t="s">
        <v>217</v>
      </c>
      <c r="D303" s="7"/>
      <c r="E303" s="5">
        <v>24</v>
      </c>
      <c r="F303" s="7" t="s">
        <v>93</v>
      </c>
      <c r="G303" s="17">
        <v>50</v>
      </c>
      <c r="H303" s="17">
        <v>1200</v>
      </c>
      <c r="I303" s="80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x14ac:dyDescent="0.25">
      <c r="A304" s="5">
        <v>295</v>
      </c>
      <c r="B304" s="6"/>
      <c r="C304" s="6" t="s">
        <v>220</v>
      </c>
      <c r="D304" s="7"/>
      <c r="E304" s="5">
        <v>24</v>
      </c>
      <c r="F304" s="7" t="s">
        <v>93</v>
      </c>
      <c r="G304" s="17">
        <v>35</v>
      </c>
      <c r="H304" s="17">
        <v>840</v>
      </c>
      <c r="I304" s="80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x14ac:dyDescent="0.25">
      <c r="A305" s="5">
        <v>296</v>
      </c>
      <c r="B305" s="6"/>
      <c r="C305" s="6" t="s">
        <v>221</v>
      </c>
      <c r="D305" s="7"/>
      <c r="E305" s="5">
        <v>24</v>
      </c>
      <c r="F305" s="7" t="s">
        <v>93</v>
      </c>
      <c r="G305" s="17">
        <v>40</v>
      </c>
      <c r="H305" s="17">
        <v>960</v>
      </c>
      <c r="I305" s="80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x14ac:dyDescent="0.25">
      <c r="A306" s="5">
        <v>297</v>
      </c>
      <c r="B306" s="6"/>
      <c r="C306" s="6" t="s">
        <v>222</v>
      </c>
      <c r="D306" s="7"/>
      <c r="E306" s="5">
        <v>24</v>
      </c>
      <c r="F306" s="7" t="s">
        <v>93</v>
      </c>
      <c r="G306" s="17">
        <v>25</v>
      </c>
      <c r="H306" s="17">
        <v>600</v>
      </c>
      <c r="I306" s="80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x14ac:dyDescent="0.25">
      <c r="A307" s="5">
        <v>298</v>
      </c>
      <c r="B307" s="6"/>
      <c r="C307" s="6" t="s">
        <v>223</v>
      </c>
      <c r="D307" s="7"/>
      <c r="E307" s="5">
        <v>24</v>
      </c>
      <c r="F307" s="7" t="s">
        <v>93</v>
      </c>
      <c r="G307" s="17">
        <v>10</v>
      </c>
      <c r="H307" s="17">
        <v>240</v>
      </c>
      <c r="I307" s="80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x14ac:dyDescent="0.25">
      <c r="A308" s="5">
        <v>299</v>
      </c>
      <c r="B308" s="6"/>
      <c r="C308" s="6" t="s">
        <v>218</v>
      </c>
      <c r="D308" s="7"/>
      <c r="E308" s="5">
        <v>24</v>
      </c>
      <c r="F308" s="7" t="s">
        <v>121</v>
      </c>
      <c r="G308" s="17">
        <v>350</v>
      </c>
      <c r="H308" s="17">
        <v>8400</v>
      </c>
      <c r="I308" s="80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x14ac:dyDescent="0.25">
      <c r="A309" s="5">
        <v>300</v>
      </c>
      <c r="B309" s="6"/>
      <c r="C309" s="6" t="s">
        <v>224</v>
      </c>
      <c r="D309" s="7"/>
      <c r="E309" s="5">
        <v>24</v>
      </c>
      <c r="F309" s="7" t="s">
        <v>93</v>
      </c>
      <c r="G309" s="17">
        <v>500</v>
      </c>
      <c r="H309" s="17">
        <v>12000</v>
      </c>
      <c r="I309" s="80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x14ac:dyDescent="0.25">
      <c r="A310" s="5">
        <v>301</v>
      </c>
      <c r="B310" s="6"/>
      <c r="C310" s="6" t="s">
        <v>225</v>
      </c>
      <c r="D310" s="7"/>
      <c r="E310" s="5">
        <v>24</v>
      </c>
      <c r="F310" s="7" t="s">
        <v>93</v>
      </c>
      <c r="G310" s="17">
        <v>120</v>
      </c>
      <c r="H310" s="17">
        <v>2880</v>
      </c>
      <c r="I310" s="80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x14ac:dyDescent="0.25">
      <c r="A311" s="5">
        <v>302</v>
      </c>
      <c r="B311" s="6"/>
      <c r="C311" s="6" t="s">
        <v>210</v>
      </c>
      <c r="D311" s="7"/>
      <c r="E311" s="5">
        <v>30</v>
      </c>
      <c r="F311" s="7" t="s">
        <v>85</v>
      </c>
      <c r="G311" s="17">
        <v>1100</v>
      </c>
      <c r="H311" s="17">
        <v>33000</v>
      </c>
      <c r="I311" s="80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x14ac:dyDescent="0.25">
      <c r="A312" s="5">
        <v>303</v>
      </c>
      <c r="B312" s="6"/>
      <c r="C312" s="6" t="s">
        <v>227</v>
      </c>
      <c r="D312" s="7"/>
      <c r="E312" s="5">
        <v>24</v>
      </c>
      <c r="F312" s="7" t="s">
        <v>108</v>
      </c>
      <c r="G312" s="17">
        <v>450</v>
      </c>
      <c r="H312" s="17">
        <v>10800</v>
      </c>
      <c r="I312" s="80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x14ac:dyDescent="0.25">
      <c r="A313" s="5">
        <v>304</v>
      </c>
      <c r="B313" s="6"/>
      <c r="C313" s="6" t="s">
        <v>211</v>
      </c>
      <c r="D313" s="7"/>
      <c r="E313" s="5">
        <v>24</v>
      </c>
      <c r="F313" s="7" t="s">
        <v>93</v>
      </c>
      <c r="G313" s="17">
        <v>45</v>
      </c>
      <c r="H313" s="17">
        <v>1080</v>
      </c>
      <c r="I313" s="80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x14ac:dyDescent="0.25">
      <c r="A314" s="5">
        <v>305</v>
      </c>
      <c r="B314" s="6"/>
      <c r="C314" s="6" t="s">
        <v>154</v>
      </c>
      <c r="D314" s="7"/>
      <c r="E314" s="5">
        <v>24</v>
      </c>
      <c r="F314" s="7" t="s">
        <v>155</v>
      </c>
      <c r="G314" s="17">
        <v>400</v>
      </c>
      <c r="H314" s="17">
        <v>9600</v>
      </c>
      <c r="I314" s="80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x14ac:dyDescent="0.25">
      <c r="A315" s="5">
        <v>306</v>
      </c>
      <c r="B315" s="13" t="s">
        <v>102</v>
      </c>
      <c r="C315" s="13" t="s">
        <v>40</v>
      </c>
      <c r="D315" s="14" t="s">
        <v>35</v>
      </c>
      <c r="E315" s="14"/>
      <c r="F315" s="14"/>
      <c r="G315" s="13"/>
      <c r="H315" s="15">
        <v>175500</v>
      </c>
      <c r="I315" s="14" t="s">
        <v>68</v>
      </c>
      <c r="J315" s="20"/>
      <c r="K315" s="20">
        <v>1</v>
      </c>
      <c r="L315" s="20"/>
      <c r="M315" s="20"/>
      <c r="N315" s="20">
        <v>1</v>
      </c>
      <c r="O315" s="20"/>
      <c r="P315" s="20"/>
      <c r="Q315" s="20"/>
      <c r="R315" s="20"/>
      <c r="S315" s="20">
        <v>1</v>
      </c>
      <c r="T315" s="20"/>
      <c r="U315" s="20"/>
    </row>
    <row r="316" spans="1:21" x14ac:dyDescent="0.25">
      <c r="A316" s="5">
        <v>307</v>
      </c>
      <c r="B316" s="6"/>
      <c r="C316" s="6" t="s">
        <v>209</v>
      </c>
      <c r="D316" s="7"/>
      <c r="E316" s="5">
        <v>45</v>
      </c>
      <c r="F316" s="7" t="s">
        <v>93</v>
      </c>
      <c r="G316" s="17">
        <v>750</v>
      </c>
      <c r="H316" s="17">
        <v>33750</v>
      </c>
      <c r="I316" s="80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x14ac:dyDescent="0.25">
      <c r="A317" s="5">
        <v>308</v>
      </c>
      <c r="B317" s="6"/>
      <c r="C317" s="6" t="s">
        <v>212</v>
      </c>
      <c r="D317" s="7"/>
      <c r="E317" s="5">
        <v>45</v>
      </c>
      <c r="F317" s="7" t="s">
        <v>213</v>
      </c>
      <c r="G317" s="17">
        <v>35</v>
      </c>
      <c r="H317" s="17">
        <v>1575</v>
      </c>
      <c r="I317" s="80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x14ac:dyDescent="0.25">
      <c r="A318" s="5">
        <v>309</v>
      </c>
      <c r="B318" s="6"/>
      <c r="C318" s="6" t="s">
        <v>214</v>
      </c>
      <c r="D318" s="7"/>
      <c r="E318" s="5">
        <v>45</v>
      </c>
      <c r="F318" s="7" t="s">
        <v>93</v>
      </c>
      <c r="G318" s="17">
        <v>20</v>
      </c>
      <c r="H318" s="17">
        <v>900</v>
      </c>
      <c r="I318" s="80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x14ac:dyDescent="0.25">
      <c r="A319" s="5">
        <v>310</v>
      </c>
      <c r="B319" s="6"/>
      <c r="C319" s="6" t="s">
        <v>94</v>
      </c>
      <c r="D319" s="7"/>
      <c r="E319" s="5">
        <v>45</v>
      </c>
      <c r="F319" s="7" t="s">
        <v>93</v>
      </c>
      <c r="G319" s="17">
        <v>10</v>
      </c>
      <c r="H319" s="17">
        <v>450</v>
      </c>
      <c r="I319" s="80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x14ac:dyDescent="0.25">
      <c r="A320" s="5">
        <v>311</v>
      </c>
      <c r="B320" s="6"/>
      <c r="C320" s="6" t="s">
        <v>215</v>
      </c>
      <c r="D320" s="7"/>
      <c r="E320" s="5">
        <v>45</v>
      </c>
      <c r="F320" s="7" t="s">
        <v>93</v>
      </c>
      <c r="G320" s="17">
        <v>25</v>
      </c>
      <c r="H320" s="17">
        <v>1125</v>
      </c>
      <c r="I320" s="80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x14ac:dyDescent="0.25">
      <c r="A321" s="5">
        <v>312</v>
      </c>
      <c r="B321" s="6"/>
      <c r="C321" s="6" t="s">
        <v>216</v>
      </c>
      <c r="D321" s="7"/>
      <c r="E321" s="5">
        <v>45</v>
      </c>
      <c r="F321" s="7" t="s">
        <v>93</v>
      </c>
      <c r="G321" s="17">
        <v>10</v>
      </c>
      <c r="H321" s="17">
        <v>450</v>
      </c>
      <c r="I321" s="80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x14ac:dyDescent="0.25">
      <c r="A322" s="5">
        <v>313</v>
      </c>
      <c r="B322" s="6"/>
      <c r="C322" s="6" t="s">
        <v>217</v>
      </c>
      <c r="D322" s="7"/>
      <c r="E322" s="5">
        <v>45</v>
      </c>
      <c r="F322" s="7" t="s">
        <v>93</v>
      </c>
      <c r="G322" s="17">
        <v>50</v>
      </c>
      <c r="H322" s="17">
        <v>2250</v>
      </c>
      <c r="I322" s="80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x14ac:dyDescent="0.25">
      <c r="A323" s="5">
        <v>314</v>
      </c>
      <c r="B323" s="6"/>
      <c r="C323" s="6" t="s">
        <v>220</v>
      </c>
      <c r="D323" s="7"/>
      <c r="E323" s="5">
        <v>45</v>
      </c>
      <c r="F323" s="7" t="s">
        <v>93</v>
      </c>
      <c r="G323" s="17">
        <v>35</v>
      </c>
      <c r="H323" s="17">
        <v>1575</v>
      </c>
      <c r="I323" s="80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x14ac:dyDescent="0.25">
      <c r="A324" s="5">
        <v>315</v>
      </c>
      <c r="B324" s="6"/>
      <c r="C324" s="6" t="s">
        <v>221</v>
      </c>
      <c r="D324" s="7"/>
      <c r="E324" s="5">
        <v>45</v>
      </c>
      <c r="F324" s="7" t="s">
        <v>93</v>
      </c>
      <c r="G324" s="17">
        <v>40</v>
      </c>
      <c r="H324" s="17">
        <v>1800</v>
      </c>
      <c r="I324" s="80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x14ac:dyDescent="0.25">
      <c r="A325" s="5">
        <v>316</v>
      </c>
      <c r="B325" s="6"/>
      <c r="C325" s="6" t="s">
        <v>222</v>
      </c>
      <c r="D325" s="7"/>
      <c r="E325" s="5">
        <v>45</v>
      </c>
      <c r="F325" s="7" t="s">
        <v>93</v>
      </c>
      <c r="G325" s="17">
        <v>25</v>
      </c>
      <c r="H325" s="17">
        <v>1125</v>
      </c>
      <c r="I325" s="80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x14ac:dyDescent="0.25">
      <c r="A326" s="5">
        <v>317</v>
      </c>
      <c r="B326" s="6"/>
      <c r="C326" s="6" t="s">
        <v>223</v>
      </c>
      <c r="D326" s="7"/>
      <c r="E326" s="5">
        <v>45</v>
      </c>
      <c r="F326" s="7" t="s">
        <v>93</v>
      </c>
      <c r="G326" s="17">
        <v>10</v>
      </c>
      <c r="H326" s="17">
        <v>450</v>
      </c>
      <c r="I326" s="80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x14ac:dyDescent="0.25">
      <c r="A327" s="5">
        <v>318</v>
      </c>
      <c r="B327" s="6"/>
      <c r="C327" s="6" t="s">
        <v>218</v>
      </c>
      <c r="D327" s="7"/>
      <c r="E327" s="5">
        <v>45</v>
      </c>
      <c r="F327" s="7" t="s">
        <v>121</v>
      </c>
      <c r="G327" s="17">
        <v>450</v>
      </c>
      <c r="H327" s="17">
        <v>20250</v>
      </c>
      <c r="I327" s="80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x14ac:dyDescent="0.25">
      <c r="A328" s="5">
        <v>319</v>
      </c>
      <c r="B328" s="6"/>
      <c r="C328" s="6" t="s">
        <v>224</v>
      </c>
      <c r="D328" s="7"/>
      <c r="E328" s="5">
        <v>45</v>
      </c>
      <c r="F328" s="7" t="s">
        <v>93</v>
      </c>
      <c r="G328" s="17">
        <v>550</v>
      </c>
      <c r="H328" s="17">
        <v>24750</v>
      </c>
      <c r="I328" s="80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x14ac:dyDescent="0.25">
      <c r="A329" s="5">
        <v>320</v>
      </c>
      <c r="B329" s="6"/>
      <c r="C329" s="6" t="s">
        <v>225</v>
      </c>
      <c r="D329" s="7"/>
      <c r="E329" s="5">
        <v>45</v>
      </c>
      <c r="F329" s="7" t="s">
        <v>93</v>
      </c>
      <c r="G329" s="17">
        <v>120</v>
      </c>
      <c r="H329" s="17">
        <v>5400</v>
      </c>
      <c r="I329" s="80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x14ac:dyDescent="0.25">
      <c r="A330" s="5">
        <v>321</v>
      </c>
      <c r="B330" s="6"/>
      <c r="C330" s="6" t="s">
        <v>210</v>
      </c>
      <c r="D330" s="7"/>
      <c r="E330" s="5">
        <v>45</v>
      </c>
      <c r="F330" s="7" t="s">
        <v>85</v>
      </c>
      <c r="G330" s="17">
        <v>1120</v>
      </c>
      <c r="H330" s="17">
        <v>50400</v>
      </c>
      <c r="I330" s="80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x14ac:dyDescent="0.25">
      <c r="A331" s="5">
        <v>322</v>
      </c>
      <c r="B331" s="6"/>
      <c r="C331" s="6" t="s">
        <v>226</v>
      </c>
      <c r="D331" s="7"/>
      <c r="E331" s="5">
        <v>45</v>
      </c>
      <c r="F331" s="7" t="s">
        <v>108</v>
      </c>
      <c r="G331" s="17">
        <v>250</v>
      </c>
      <c r="H331" s="17">
        <v>11250</v>
      </c>
      <c r="I331" s="80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x14ac:dyDescent="0.25">
      <c r="A332" s="5">
        <v>323</v>
      </c>
      <c r="B332" s="6"/>
      <c r="C332" s="6" t="s">
        <v>154</v>
      </c>
      <c r="D332" s="7"/>
      <c r="E332" s="5">
        <v>45</v>
      </c>
      <c r="F332" s="7" t="s">
        <v>39</v>
      </c>
      <c r="G332" s="17">
        <v>400</v>
      </c>
      <c r="H332" s="17">
        <v>18000</v>
      </c>
      <c r="I332" s="80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x14ac:dyDescent="0.25">
      <c r="A333" s="5">
        <v>324</v>
      </c>
      <c r="B333" s="13" t="s">
        <v>102</v>
      </c>
      <c r="C333" s="13" t="s">
        <v>38</v>
      </c>
      <c r="D333" s="14" t="s">
        <v>35</v>
      </c>
      <c r="E333" s="14"/>
      <c r="F333" s="14"/>
      <c r="G333" s="13"/>
      <c r="H333" s="15">
        <v>123900</v>
      </c>
      <c r="I333" s="14" t="s">
        <v>68</v>
      </c>
      <c r="J333" s="20"/>
      <c r="K333" s="20">
        <v>1</v>
      </c>
      <c r="L333" s="20"/>
      <c r="M333" s="20"/>
      <c r="N333" s="20">
        <v>1</v>
      </c>
      <c r="O333" s="20"/>
      <c r="P333" s="20"/>
      <c r="Q333" s="20"/>
      <c r="R333" s="20"/>
      <c r="S333" s="20">
        <v>1</v>
      </c>
      <c r="T333" s="20"/>
      <c r="U333" s="20"/>
    </row>
    <row r="334" spans="1:21" x14ac:dyDescent="0.25">
      <c r="A334" s="5">
        <v>325</v>
      </c>
      <c r="B334" s="6"/>
      <c r="C334" s="6" t="s">
        <v>209</v>
      </c>
      <c r="D334" s="7"/>
      <c r="E334" s="5">
        <v>21</v>
      </c>
      <c r="F334" s="7" t="s">
        <v>93</v>
      </c>
      <c r="G334" s="17">
        <v>758</v>
      </c>
      <c r="H334" s="17">
        <v>15918</v>
      </c>
      <c r="I334" s="80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x14ac:dyDescent="0.25">
      <c r="A335" s="5">
        <v>326</v>
      </c>
      <c r="B335" s="6"/>
      <c r="C335" s="6" t="s">
        <v>212</v>
      </c>
      <c r="D335" s="7"/>
      <c r="E335" s="5">
        <v>21</v>
      </c>
      <c r="F335" s="7" t="s">
        <v>213</v>
      </c>
      <c r="G335" s="17">
        <v>50</v>
      </c>
      <c r="H335" s="17">
        <v>1050</v>
      </c>
      <c r="I335" s="80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x14ac:dyDescent="0.25">
      <c r="A336" s="5">
        <v>327</v>
      </c>
      <c r="B336" s="6"/>
      <c r="C336" s="6" t="s">
        <v>214</v>
      </c>
      <c r="D336" s="7"/>
      <c r="E336" s="5">
        <v>21</v>
      </c>
      <c r="F336" s="7" t="s">
        <v>93</v>
      </c>
      <c r="G336" s="17">
        <v>30</v>
      </c>
      <c r="H336" s="17">
        <v>630</v>
      </c>
      <c r="I336" s="80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x14ac:dyDescent="0.25">
      <c r="A337" s="5">
        <v>328</v>
      </c>
      <c r="B337" s="6"/>
      <c r="C337" s="6" t="s">
        <v>94</v>
      </c>
      <c r="D337" s="7"/>
      <c r="E337" s="5">
        <v>21</v>
      </c>
      <c r="F337" s="7" t="s">
        <v>93</v>
      </c>
      <c r="G337" s="17">
        <v>10</v>
      </c>
      <c r="H337" s="17">
        <v>210</v>
      </c>
      <c r="I337" s="80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x14ac:dyDescent="0.25">
      <c r="A338" s="5">
        <v>329</v>
      </c>
      <c r="B338" s="6"/>
      <c r="C338" s="6" t="s">
        <v>215</v>
      </c>
      <c r="D338" s="7"/>
      <c r="E338" s="5">
        <v>21</v>
      </c>
      <c r="F338" s="7" t="s">
        <v>93</v>
      </c>
      <c r="G338" s="17">
        <v>30</v>
      </c>
      <c r="H338" s="17">
        <v>630</v>
      </c>
      <c r="I338" s="80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x14ac:dyDescent="0.25">
      <c r="A339" s="5">
        <v>330</v>
      </c>
      <c r="B339" s="6"/>
      <c r="C339" s="6" t="s">
        <v>216</v>
      </c>
      <c r="D339" s="7"/>
      <c r="E339" s="5">
        <v>21</v>
      </c>
      <c r="F339" s="7" t="s">
        <v>93</v>
      </c>
      <c r="G339" s="17">
        <v>15</v>
      </c>
      <c r="H339" s="17">
        <v>315</v>
      </c>
      <c r="I339" s="80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x14ac:dyDescent="0.25">
      <c r="A340" s="5">
        <v>331</v>
      </c>
      <c r="B340" s="6"/>
      <c r="C340" s="6" t="s">
        <v>217</v>
      </c>
      <c r="D340" s="7"/>
      <c r="E340" s="5">
        <v>21</v>
      </c>
      <c r="F340" s="7" t="s">
        <v>93</v>
      </c>
      <c r="G340" s="17">
        <v>50</v>
      </c>
      <c r="H340" s="17">
        <v>1050</v>
      </c>
      <c r="I340" s="80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x14ac:dyDescent="0.25">
      <c r="A341" s="5">
        <v>332</v>
      </c>
      <c r="B341" s="6"/>
      <c r="C341" s="6" t="s">
        <v>220</v>
      </c>
      <c r="D341" s="7"/>
      <c r="E341" s="5">
        <v>21</v>
      </c>
      <c r="F341" s="7" t="s">
        <v>93</v>
      </c>
      <c r="G341" s="17">
        <v>45</v>
      </c>
      <c r="H341" s="17">
        <v>945</v>
      </c>
      <c r="I341" s="80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x14ac:dyDescent="0.25">
      <c r="A342" s="5">
        <v>333</v>
      </c>
      <c r="B342" s="6"/>
      <c r="C342" s="6" t="s">
        <v>221</v>
      </c>
      <c r="D342" s="7"/>
      <c r="E342" s="5">
        <v>21</v>
      </c>
      <c r="F342" s="7" t="s">
        <v>93</v>
      </c>
      <c r="G342" s="17">
        <v>45</v>
      </c>
      <c r="H342" s="17">
        <v>945</v>
      </c>
      <c r="I342" s="80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x14ac:dyDescent="0.25">
      <c r="A343" s="5">
        <v>334</v>
      </c>
      <c r="B343" s="6"/>
      <c r="C343" s="6" t="s">
        <v>222</v>
      </c>
      <c r="D343" s="7"/>
      <c r="E343" s="5">
        <v>21</v>
      </c>
      <c r="F343" s="7" t="s">
        <v>93</v>
      </c>
      <c r="G343" s="17">
        <v>35</v>
      </c>
      <c r="H343" s="17">
        <v>735</v>
      </c>
      <c r="I343" s="80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x14ac:dyDescent="0.25">
      <c r="A344" s="5">
        <v>335</v>
      </c>
      <c r="B344" s="6"/>
      <c r="C344" s="6" t="s">
        <v>223</v>
      </c>
      <c r="D344" s="7"/>
      <c r="E344" s="5">
        <v>21</v>
      </c>
      <c r="F344" s="7" t="s">
        <v>93</v>
      </c>
      <c r="G344" s="17">
        <v>12</v>
      </c>
      <c r="H344" s="17">
        <v>252</v>
      </c>
      <c r="I344" s="80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x14ac:dyDescent="0.25">
      <c r="A345" s="5">
        <v>336</v>
      </c>
      <c r="B345" s="6"/>
      <c r="C345" s="6" t="s">
        <v>218</v>
      </c>
      <c r="D345" s="7"/>
      <c r="E345" s="5">
        <v>21</v>
      </c>
      <c r="F345" s="7" t="s">
        <v>121</v>
      </c>
      <c r="G345" s="17">
        <v>850</v>
      </c>
      <c r="H345" s="17">
        <v>17850</v>
      </c>
      <c r="I345" s="80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x14ac:dyDescent="0.25">
      <c r="A346" s="5">
        <v>337</v>
      </c>
      <c r="B346" s="6"/>
      <c r="C346" s="6" t="s">
        <v>224</v>
      </c>
      <c r="D346" s="7"/>
      <c r="E346" s="5">
        <v>21</v>
      </c>
      <c r="F346" s="7" t="s">
        <v>93</v>
      </c>
      <c r="G346" s="17">
        <v>550</v>
      </c>
      <c r="H346" s="17">
        <v>11550</v>
      </c>
      <c r="I346" s="80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x14ac:dyDescent="0.25">
      <c r="A347" s="5">
        <v>338</v>
      </c>
      <c r="B347" s="6"/>
      <c r="C347" s="6" t="s">
        <v>225</v>
      </c>
      <c r="D347" s="7"/>
      <c r="E347" s="5">
        <v>21</v>
      </c>
      <c r="F347" s="7" t="s">
        <v>93</v>
      </c>
      <c r="G347" s="17">
        <v>120</v>
      </c>
      <c r="H347" s="17">
        <v>2520</v>
      </c>
      <c r="I347" s="80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x14ac:dyDescent="0.25">
      <c r="A348" s="5">
        <v>339</v>
      </c>
      <c r="B348" s="6"/>
      <c r="C348" s="6" t="s">
        <v>210</v>
      </c>
      <c r="D348" s="7"/>
      <c r="E348" s="5">
        <v>21</v>
      </c>
      <c r="F348" s="7" t="s">
        <v>85</v>
      </c>
      <c r="G348" s="17">
        <v>2400</v>
      </c>
      <c r="H348" s="17">
        <v>50400</v>
      </c>
      <c r="I348" s="80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x14ac:dyDescent="0.25">
      <c r="A349" s="5">
        <v>340</v>
      </c>
      <c r="B349" s="6"/>
      <c r="C349" s="6" t="s">
        <v>226</v>
      </c>
      <c r="D349" s="7"/>
      <c r="E349" s="5">
        <v>21</v>
      </c>
      <c r="F349" s="7" t="s">
        <v>108</v>
      </c>
      <c r="G349" s="17">
        <v>450</v>
      </c>
      <c r="H349" s="17">
        <v>9450</v>
      </c>
      <c r="I349" s="80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x14ac:dyDescent="0.25">
      <c r="A350" s="5">
        <v>341</v>
      </c>
      <c r="B350" s="6"/>
      <c r="C350" s="6" t="s">
        <v>211</v>
      </c>
      <c r="D350" s="7"/>
      <c r="E350" s="5">
        <v>21</v>
      </c>
      <c r="F350" s="7" t="s">
        <v>93</v>
      </c>
      <c r="G350" s="17">
        <v>50</v>
      </c>
      <c r="H350" s="17">
        <v>1050</v>
      </c>
      <c r="I350" s="80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x14ac:dyDescent="0.25">
      <c r="A351" s="5">
        <v>342</v>
      </c>
      <c r="B351" s="6"/>
      <c r="C351" s="6" t="s">
        <v>154</v>
      </c>
      <c r="D351" s="7"/>
      <c r="E351" s="5">
        <v>21</v>
      </c>
      <c r="F351" s="7" t="s">
        <v>155</v>
      </c>
      <c r="G351" s="17">
        <v>400</v>
      </c>
      <c r="H351" s="17">
        <v>8400</v>
      </c>
      <c r="I351" s="80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ht="25.5" x14ac:dyDescent="0.25">
      <c r="A352" s="5">
        <v>343</v>
      </c>
      <c r="B352" s="13" t="s">
        <v>102</v>
      </c>
      <c r="C352" s="13" t="s">
        <v>228</v>
      </c>
      <c r="D352" s="14" t="s">
        <v>35</v>
      </c>
      <c r="E352" s="14"/>
      <c r="F352" s="14"/>
      <c r="G352" s="13"/>
      <c r="H352" s="15">
        <v>645335</v>
      </c>
      <c r="I352" s="14" t="s">
        <v>68</v>
      </c>
      <c r="J352" s="16"/>
      <c r="K352" s="16"/>
      <c r="L352" s="16">
        <v>1</v>
      </c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x14ac:dyDescent="0.25">
      <c r="A353" s="5">
        <v>344</v>
      </c>
      <c r="B353" s="6"/>
      <c r="C353" s="6" t="s">
        <v>229</v>
      </c>
      <c r="D353" s="7"/>
      <c r="E353" s="5">
        <v>10</v>
      </c>
      <c r="F353" s="7" t="s">
        <v>85</v>
      </c>
      <c r="G353" s="17">
        <v>150</v>
      </c>
      <c r="H353" s="17">
        <v>1500</v>
      </c>
      <c r="I353" s="80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x14ac:dyDescent="0.25">
      <c r="A354" s="5">
        <v>345</v>
      </c>
      <c r="B354" s="6"/>
      <c r="C354" s="6" t="s">
        <v>230</v>
      </c>
      <c r="D354" s="7"/>
      <c r="E354" s="5">
        <v>10</v>
      </c>
      <c r="F354" s="7" t="s">
        <v>85</v>
      </c>
      <c r="G354" s="17">
        <v>200</v>
      </c>
      <c r="H354" s="17">
        <v>2000</v>
      </c>
      <c r="I354" s="80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x14ac:dyDescent="0.25">
      <c r="A355" s="5">
        <v>346</v>
      </c>
      <c r="B355" s="6"/>
      <c r="C355" s="6" t="s">
        <v>231</v>
      </c>
      <c r="D355" s="7"/>
      <c r="E355" s="5">
        <v>10</v>
      </c>
      <c r="F355" s="7" t="s">
        <v>85</v>
      </c>
      <c r="G355" s="17">
        <v>150</v>
      </c>
      <c r="H355" s="17">
        <v>1500</v>
      </c>
      <c r="I355" s="80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x14ac:dyDescent="0.25">
      <c r="A356" s="5">
        <v>347</v>
      </c>
      <c r="B356" s="6"/>
      <c r="C356" s="6" t="s">
        <v>232</v>
      </c>
      <c r="D356" s="7"/>
      <c r="E356" s="5">
        <v>10</v>
      </c>
      <c r="F356" s="7" t="s">
        <v>85</v>
      </c>
      <c r="G356" s="17">
        <v>300</v>
      </c>
      <c r="H356" s="17">
        <v>3000</v>
      </c>
      <c r="I356" s="80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x14ac:dyDescent="0.25">
      <c r="A357" s="5">
        <v>348</v>
      </c>
      <c r="B357" s="6"/>
      <c r="C357" s="6" t="s">
        <v>233</v>
      </c>
      <c r="D357" s="7"/>
      <c r="E357" s="5">
        <v>10</v>
      </c>
      <c r="F357" s="7" t="s">
        <v>85</v>
      </c>
      <c r="G357" s="17">
        <v>300</v>
      </c>
      <c r="H357" s="17">
        <v>3000</v>
      </c>
      <c r="I357" s="80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x14ac:dyDescent="0.25">
      <c r="A358" s="5">
        <v>349</v>
      </c>
      <c r="B358" s="6"/>
      <c r="C358" s="6" t="s">
        <v>234</v>
      </c>
      <c r="D358" s="7"/>
      <c r="E358" s="5">
        <v>10</v>
      </c>
      <c r="F358" s="7" t="s">
        <v>121</v>
      </c>
      <c r="G358" s="17">
        <v>3000</v>
      </c>
      <c r="H358" s="17">
        <v>30000</v>
      </c>
      <c r="I358" s="80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x14ac:dyDescent="0.25">
      <c r="A359" s="5">
        <v>350</v>
      </c>
      <c r="B359" s="6"/>
      <c r="C359" s="6" t="s">
        <v>235</v>
      </c>
      <c r="D359" s="7"/>
      <c r="E359" s="5">
        <v>10</v>
      </c>
      <c r="F359" s="7" t="s">
        <v>85</v>
      </c>
      <c r="G359" s="17">
        <v>2500</v>
      </c>
      <c r="H359" s="17">
        <v>25000</v>
      </c>
      <c r="I359" s="80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x14ac:dyDescent="0.25">
      <c r="A360" s="5">
        <v>351</v>
      </c>
      <c r="B360" s="6"/>
      <c r="C360" s="6" t="s">
        <v>236</v>
      </c>
      <c r="D360" s="7"/>
      <c r="E360" s="5">
        <v>10</v>
      </c>
      <c r="F360" s="7" t="s">
        <v>85</v>
      </c>
      <c r="G360" s="17">
        <v>2000</v>
      </c>
      <c r="H360" s="17">
        <v>20000</v>
      </c>
      <c r="I360" s="80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x14ac:dyDescent="0.25">
      <c r="A361" s="5">
        <v>352</v>
      </c>
      <c r="B361" s="6"/>
      <c r="C361" s="6" t="s">
        <v>237</v>
      </c>
      <c r="D361" s="7"/>
      <c r="E361" s="5">
        <v>10</v>
      </c>
      <c r="F361" s="7" t="s">
        <v>85</v>
      </c>
      <c r="G361" s="17">
        <v>2000</v>
      </c>
      <c r="H361" s="17">
        <v>20000</v>
      </c>
      <c r="I361" s="80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x14ac:dyDescent="0.25">
      <c r="A362" s="5">
        <v>353</v>
      </c>
      <c r="B362" s="6"/>
      <c r="C362" s="6" t="s">
        <v>238</v>
      </c>
      <c r="D362" s="7"/>
      <c r="E362" s="5">
        <v>10</v>
      </c>
      <c r="F362" s="7" t="s">
        <v>85</v>
      </c>
      <c r="G362" s="17">
        <v>9000</v>
      </c>
      <c r="H362" s="17">
        <v>90000</v>
      </c>
      <c r="I362" s="80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x14ac:dyDescent="0.25">
      <c r="A363" s="5">
        <v>354</v>
      </c>
      <c r="B363" s="6"/>
      <c r="C363" s="6" t="s">
        <v>239</v>
      </c>
      <c r="D363" s="7"/>
      <c r="E363" s="5">
        <v>10</v>
      </c>
      <c r="F363" s="7" t="s">
        <v>85</v>
      </c>
      <c r="G363" s="17">
        <v>850</v>
      </c>
      <c r="H363" s="17">
        <v>8500</v>
      </c>
      <c r="I363" s="80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x14ac:dyDescent="0.25">
      <c r="A364" s="5">
        <v>355</v>
      </c>
      <c r="B364" s="6"/>
      <c r="C364" s="6" t="s">
        <v>240</v>
      </c>
      <c r="D364" s="7"/>
      <c r="E364" s="5">
        <v>10</v>
      </c>
      <c r="F364" s="7" t="s">
        <v>85</v>
      </c>
      <c r="G364" s="17">
        <v>850</v>
      </c>
      <c r="H364" s="17">
        <v>8500</v>
      </c>
      <c r="I364" s="80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x14ac:dyDescent="0.25">
      <c r="A365" s="5">
        <v>356</v>
      </c>
      <c r="B365" s="6"/>
      <c r="C365" s="6" t="s">
        <v>241</v>
      </c>
      <c r="D365" s="7"/>
      <c r="E365" s="5">
        <v>10</v>
      </c>
      <c r="F365" s="7" t="s">
        <v>85</v>
      </c>
      <c r="G365" s="17">
        <v>5833.5</v>
      </c>
      <c r="H365" s="17">
        <v>58335</v>
      </c>
      <c r="I365" s="80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x14ac:dyDescent="0.25">
      <c r="A366" s="5">
        <v>357</v>
      </c>
      <c r="B366" s="6"/>
      <c r="C366" s="6" t="s">
        <v>242</v>
      </c>
      <c r="D366" s="7"/>
      <c r="E366" s="5">
        <v>10</v>
      </c>
      <c r="F366" s="7" t="s">
        <v>85</v>
      </c>
      <c r="G366" s="17">
        <v>8000</v>
      </c>
      <c r="H366" s="17">
        <v>80000</v>
      </c>
      <c r="I366" s="80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x14ac:dyDescent="0.25">
      <c r="A367" s="5">
        <v>358</v>
      </c>
      <c r="B367" s="6"/>
      <c r="C367" s="6" t="s">
        <v>243</v>
      </c>
      <c r="D367" s="7"/>
      <c r="E367" s="5">
        <v>10</v>
      </c>
      <c r="F367" s="7" t="s">
        <v>93</v>
      </c>
      <c r="G367" s="17">
        <v>1500</v>
      </c>
      <c r="H367" s="17">
        <v>15000</v>
      </c>
      <c r="I367" s="80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x14ac:dyDescent="0.25">
      <c r="A368" s="5">
        <v>359</v>
      </c>
      <c r="B368" s="6"/>
      <c r="C368" s="6" t="s">
        <v>244</v>
      </c>
      <c r="D368" s="7"/>
      <c r="E368" s="5">
        <v>10</v>
      </c>
      <c r="F368" s="7" t="s">
        <v>85</v>
      </c>
      <c r="G368" s="17">
        <v>6500</v>
      </c>
      <c r="H368" s="17">
        <v>65000</v>
      </c>
      <c r="I368" s="80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x14ac:dyDescent="0.25">
      <c r="A369" s="5">
        <v>360</v>
      </c>
      <c r="B369" s="6"/>
      <c r="C369" s="6" t="s">
        <v>245</v>
      </c>
      <c r="D369" s="7"/>
      <c r="E369" s="5">
        <v>10</v>
      </c>
      <c r="F369" s="7" t="s">
        <v>39</v>
      </c>
      <c r="G369" s="17">
        <v>4000</v>
      </c>
      <c r="H369" s="17">
        <v>40000</v>
      </c>
      <c r="I369" s="80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x14ac:dyDescent="0.25">
      <c r="A370" s="5">
        <v>361</v>
      </c>
      <c r="B370" s="6"/>
      <c r="C370" s="6" t="s">
        <v>246</v>
      </c>
      <c r="D370" s="7"/>
      <c r="E370" s="5">
        <v>10</v>
      </c>
      <c r="F370" s="7" t="s">
        <v>85</v>
      </c>
      <c r="G370" s="17">
        <v>1000</v>
      </c>
      <c r="H370" s="17">
        <v>10000</v>
      </c>
      <c r="I370" s="80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x14ac:dyDescent="0.25">
      <c r="A371" s="5">
        <v>362</v>
      </c>
      <c r="B371" s="6"/>
      <c r="C371" s="6" t="s">
        <v>247</v>
      </c>
      <c r="D371" s="7"/>
      <c r="E371" s="5">
        <v>10</v>
      </c>
      <c r="F371" s="7" t="s">
        <v>85</v>
      </c>
      <c r="G371" s="17">
        <v>1000</v>
      </c>
      <c r="H371" s="17">
        <v>10000</v>
      </c>
      <c r="I371" s="80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x14ac:dyDescent="0.25">
      <c r="A372" s="5">
        <v>363</v>
      </c>
      <c r="B372" s="6"/>
      <c r="C372" s="6" t="s">
        <v>248</v>
      </c>
      <c r="D372" s="7"/>
      <c r="E372" s="5">
        <v>10</v>
      </c>
      <c r="F372" s="7" t="s">
        <v>85</v>
      </c>
      <c r="G372" s="17">
        <v>1000</v>
      </c>
      <c r="H372" s="17">
        <v>10000</v>
      </c>
      <c r="I372" s="80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ht="25.5" x14ac:dyDescent="0.25">
      <c r="A373" s="5">
        <v>364</v>
      </c>
      <c r="B373" s="6"/>
      <c r="C373" s="6" t="s">
        <v>249</v>
      </c>
      <c r="D373" s="7"/>
      <c r="E373" s="5">
        <v>10</v>
      </c>
      <c r="F373" s="7" t="s">
        <v>85</v>
      </c>
      <c r="G373" s="17">
        <v>1000</v>
      </c>
      <c r="H373" s="17">
        <v>10000</v>
      </c>
      <c r="I373" s="80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x14ac:dyDescent="0.25">
      <c r="A374" s="5">
        <v>365</v>
      </c>
      <c r="B374" s="6"/>
      <c r="C374" s="6" t="s">
        <v>250</v>
      </c>
      <c r="D374" s="7"/>
      <c r="E374" s="5">
        <v>10</v>
      </c>
      <c r="F374" s="7" t="s">
        <v>121</v>
      </c>
      <c r="G374" s="17">
        <v>1000</v>
      </c>
      <c r="H374" s="17">
        <v>10000</v>
      </c>
      <c r="I374" s="80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x14ac:dyDescent="0.25">
      <c r="A375" s="5">
        <v>366</v>
      </c>
      <c r="B375" s="6"/>
      <c r="C375" s="6" t="s">
        <v>154</v>
      </c>
      <c r="D375" s="7"/>
      <c r="E375" s="5">
        <v>10</v>
      </c>
      <c r="F375" s="7" t="s">
        <v>155</v>
      </c>
      <c r="G375" s="17">
        <v>400</v>
      </c>
      <c r="H375" s="17">
        <v>4000</v>
      </c>
      <c r="I375" s="80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x14ac:dyDescent="0.25">
      <c r="A376" s="5">
        <v>367</v>
      </c>
      <c r="B376" s="6"/>
      <c r="C376" s="6" t="s">
        <v>251</v>
      </c>
      <c r="D376" s="7"/>
      <c r="E376" s="5">
        <v>10</v>
      </c>
      <c r="F376" s="7" t="s">
        <v>85</v>
      </c>
      <c r="G376" s="17">
        <v>1000</v>
      </c>
      <c r="H376" s="17">
        <v>10000</v>
      </c>
      <c r="I376" s="80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x14ac:dyDescent="0.25">
      <c r="A377" s="5">
        <v>368</v>
      </c>
      <c r="B377" s="6"/>
      <c r="C377" s="6" t="s">
        <v>252</v>
      </c>
      <c r="D377" s="7"/>
      <c r="E377" s="5">
        <v>10</v>
      </c>
      <c r="F377" s="7" t="s">
        <v>121</v>
      </c>
      <c r="G377" s="17">
        <v>7000</v>
      </c>
      <c r="H377" s="17">
        <v>70000</v>
      </c>
      <c r="I377" s="80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x14ac:dyDescent="0.25">
      <c r="A378" s="5">
        <v>369</v>
      </c>
      <c r="B378" s="6"/>
      <c r="C378" s="6" t="s">
        <v>253</v>
      </c>
      <c r="D378" s="7"/>
      <c r="E378" s="5">
        <v>10</v>
      </c>
      <c r="F378" s="7" t="s">
        <v>93</v>
      </c>
      <c r="G378" s="17">
        <v>4000</v>
      </c>
      <c r="H378" s="17">
        <v>40000</v>
      </c>
      <c r="I378" s="80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x14ac:dyDescent="0.25">
      <c r="A379" s="5">
        <v>370</v>
      </c>
      <c r="B379" s="13" t="s">
        <v>102</v>
      </c>
      <c r="C379" s="13" t="s">
        <v>53</v>
      </c>
      <c r="D379" s="14" t="s">
        <v>35</v>
      </c>
      <c r="E379" s="14"/>
      <c r="F379" s="14"/>
      <c r="G379" s="13"/>
      <c r="H379" s="15">
        <v>328680</v>
      </c>
      <c r="I379" s="14" t="s">
        <v>68</v>
      </c>
      <c r="J379" s="16"/>
      <c r="K379" s="16"/>
      <c r="L379" s="16"/>
      <c r="M379" s="16"/>
      <c r="N379" s="16"/>
      <c r="O379" s="16">
        <v>1</v>
      </c>
      <c r="P379" s="16"/>
      <c r="Q379" s="16"/>
      <c r="R379" s="16"/>
      <c r="S379" s="16"/>
      <c r="T379" s="16"/>
      <c r="U379" s="16"/>
    </row>
    <row r="380" spans="1:21" x14ac:dyDescent="0.25">
      <c r="A380" s="5">
        <v>371</v>
      </c>
      <c r="B380" s="6"/>
      <c r="C380" s="6" t="s">
        <v>254</v>
      </c>
      <c r="D380" s="7"/>
      <c r="E380" s="5">
        <v>30</v>
      </c>
      <c r="F380" s="7" t="s">
        <v>39</v>
      </c>
      <c r="G380" s="17">
        <v>500</v>
      </c>
      <c r="H380" s="17">
        <v>15000</v>
      </c>
      <c r="I380" s="80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x14ac:dyDescent="0.25">
      <c r="A381" s="5">
        <v>372</v>
      </c>
      <c r="B381" s="6"/>
      <c r="C381" s="6" t="s">
        <v>255</v>
      </c>
      <c r="D381" s="7"/>
      <c r="E381" s="5">
        <v>180</v>
      </c>
      <c r="F381" s="7" t="s">
        <v>85</v>
      </c>
      <c r="G381" s="17">
        <v>150</v>
      </c>
      <c r="H381" s="17">
        <v>27000</v>
      </c>
      <c r="I381" s="80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x14ac:dyDescent="0.25">
      <c r="A382" s="5">
        <v>373</v>
      </c>
      <c r="B382" s="6"/>
      <c r="C382" s="6" t="s">
        <v>87</v>
      </c>
      <c r="D382" s="7"/>
      <c r="E382" s="5">
        <v>180</v>
      </c>
      <c r="F382" s="7" t="s">
        <v>85</v>
      </c>
      <c r="G382" s="17">
        <v>180</v>
      </c>
      <c r="H382" s="17">
        <v>32400</v>
      </c>
      <c r="I382" s="80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x14ac:dyDescent="0.25">
      <c r="A383" s="5">
        <v>374</v>
      </c>
      <c r="B383" s="6"/>
      <c r="C383" s="6" t="s">
        <v>256</v>
      </c>
      <c r="D383" s="7"/>
      <c r="E383" s="5">
        <v>180</v>
      </c>
      <c r="F383" s="7" t="s">
        <v>85</v>
      </c>
      <c r="G383" s="17">
        <v>150</v>
      </c>
      <c r="H383" s="17">
        <v>27000</v>
      </c>
      <c r="I383" s="80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x14ac:dyDescent="0.25">
      <c r="A384" s="5">
        <v>375</v>
      </c>
      <c r="B384" s="6"/>
      <c r="C384" s="6" t="s">
        <v>89</v>
      </c>
      <c r="D384" s="7"/>
      <c r="E384" s="5">
        <v>180</v>
      </c>
      <c r="F384" s="7" t="s">
        <v>85</v>
      </c>
      <c r="G384" s="17">
        <v>180</v>
      </c>
      <c r="H384" s="17">
        <v>32400</v>
      </c>
      <c r="I384" s="80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x14ac:dyDescent="0.25">
      <c r="A385" s="5">
        <v>376</v>
      </c>
      <c r="B385" s="6"/>
      <c r="C385" s="6" t="s">
        <v>195</v>
      </c>
      <c r="D385" s="7"/>
      <c r="E385" s="5">
        <v>7</v>
      </c>
      <c r="F385" s="7" t="s">
        <v>196</v>
      </c>
      <c r="G385" s="17">
        <v>500</v>
      </c>
      <c r="H385" s="17">
        <v>3500</v>
      </c>
      <c r="I385" s="80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x14ac:dyDescent="0.25">
      <c r="A386" s="5">
        <v>377</v>
      </c>
      <c r="B386" s="6"/>
      <c r="C386" s="6" t="s">
        <v>257</v>
      </c>
      <c r="D386" s="7"/>
      <c r="E386" s="5">
        <v>5</v>
      </c>
      <c r="F386" s="7" t="s">
        <v>101</v>
      </c>
      <c r="G386" s="17">
        <v>100</v>
      </c>
      <c r="H386" s="17">
        <v>500</v>
      </c>
      <c r="I386" s="80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x14ac:dyDescent="0.25">
      <c r="A387" s="5">
        <v>378</v>
      </c>
      <c r="B387" s="6"/>
      <c r="C387" s="6" t="s">
        <v>96</v>
      </c>
      <c r="D387" s="7"/>
      <c r="E387" s="5">
        <v>30</v>
      </c>
      <c r="F387" s="7" t="s">
        <v>93</v>
      </c>
      <c r="G387" s="17">
        <v>100</v>
      </c>
      <c r="H387" s="17">
        <v>3000</v>
      </c>
      <c r="I387" s="80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x14ac:dyDescent="0.25">
      <c r="A388" s="5">
        <v>379</v>
      </c>
      <c r="B388" s="6"/>
      <c r="C388" s="6" t="s">
        <v>258</v>
      </c>
      <c r="D388" s="7"/>
      <c r="E388" s="5">
        <v>5</v>
      </c>
      <c r="F388" s="7" t="s">
        <v>108</v>
      </c>
      <c r="G388" s="17">
        <v>120</v>
      </c>
      <c r="H388" s="17">
        <v>600</v>
      </c>
      <c r="I388" s="80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x14ac:dyDescent="0.25">
      <c r="A389" s="5">
        <v>380</v>
      </c>
      <c r="B389" s="6"/>
      <c r="C389" s="6" t="s">
        <v>259</v>
      </c>
      <c r="D389" s="7"/>
      <c r="E389" s="5">
        <v>20</v>
      </c>
      <c r="F389" s="7" t="s">
        <v>70</v>
      </c>
      <c r="G389" s="17">
        <v>40</v>
      </c>
      <c r="H389" s="17">
        <v>800</v>
      </c>
      <c r="I389" s="80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x14ac:dyDescent="0.25">
      <c r="A390" s="5">
        <v>381</v>
      </c>
      <c r="B390" s="6"/>
      <c r="C390" s="6" t="s">
        <v>260</v>
      </c>
      <c r="D390" s="7"/>
      <c r="E390" s="5">
        <v>5</v>
      </c>
      <c r="F390" s="7" t="s">
        <v>153</v>
      </c>
      <c r="G390" s="17">
        <v>150</v>
      </c>
      <c r="H390" s="17">
        <v>750</v>
      </c>
      <c r="I390" s="80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x14ac:dyDescent="0.25">
      <c r="A391" s="5">
        <v>382</v>
      </c>
      <c r="B391" s="6"/>
      <c r="C391" s="6" t="s">
        <v>90</v>
      </c>
      <c r="D391" s="7"/>
      <c r="E391" s="5">
        <v>20</v>
      </c>
      <c r="F391" s="7" t="s">
        <v>261</v>
      </c>
      <c r="G391" s="17">
        <v>200</v>
      </c>
      <c r="H391" s="17">
        <v>4000</v>
      </c>
      <c r="I391" s="80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x14ac:dyDescent="0.25">
      <c r="A392" s="5">
        <v>383</v>
      </c>
      <c r="B392" s="6"/>
      <c r="C392" s="6" t="s">
        <v>262</v>
      </c>
      <c r="D392" s="7"/>
      <c r="E392" s="5">
        <v>20</v>
      </c>
      <c r="F392" s="7" t="s">
        <v>70</v>
      </c>
      <c r="G392" s="17">
        <v>75</v>
      </c>
      <c r="H392" s="17">
        <v>1500</v>
      </c>
      <c r="I392" s="80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x14ac:dyDescent="0.25">
      <c r="A393" s="5">
        <v>384</v>
      </c>
      <c r="B393" s="6"/>
      <c r="C393" s="6" t="s">
        <v>263</v>
      </c>
      <c r="D393" s="7"/>
      <c r="E393" s="5">
        <v>20</v>
      </c>
      <c r="F393" s="7" t="s">
        <v>108</v>
      </c>
      <c r="G393" s="17">
        <v>550</v>
      </c>
      <c r="H393" s="17">
        <v>11000</v>
      </c>
      <c r="I393" s="80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x14ac:dyDescent="0.25">
      <c r="A394" s="5">
        <v>385</v>
      </c>
      <c r="B394" s="6"/>
      <c r="C394" s="6" t="s">
        <v>264</v>
      </c>
      <c r="D394" s="7"/>
      <c r="E394" s="5">
        <v>5</v>
      </c>
      <c r="F394" s="7" t="s">
        <v>101</v>
      </c>
      <c r="G394" s="17">
        <v>200</v>
      </c>
      <c r="H394" s="17">
        <v>1000</v>
      </c>
      <c r="I394" s="80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x14ac:dyDescent="0.25">
      <c r="A395" s="5">
        <v>386</v>
      </c>
      <c r="B395" s="6"/>
      <c r="C395" s="6" t="s">
        <v>265</v>
      </c>
      <c r="D395" s="7"/>
      <c r="E395" s="5">
        <v>5</v>
      </c>
      <c r="F395" s="7" t="s">
        <v>266</v>
      </c>
      <c r="G395" s="17">
        <v>60</v>
      </c>
      <c r="H395" s="17">
        <v>300</v>
      </c>
      <c r="I395" s="80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x14ac:dyDescent="0.25">
      <c r="A396" s="5">
        <v>387</v>
      </c>
      <c r="B396" s="6"/>
      <c r="C396" s="6" t="s">
        <v>267</v>
      </c>
      <c r="D396" s="7"/>
      <c r="E396" s="5">
        <v>5</v>
      </c>
      <c r="F396" s="7" t="s">
        <v>268</v>
      </c>
      <c r="G396" s="17">
        <v>140</v>
      </c>
      <c r="H396" s="17">
        <v>700</v>
      </c>
      <c r="I396" s="80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x14ac:dyDescent="0.25">
      <c r="A397" s="5">
        <v>388</v>
      </c>
      <c r="B397" s="6"/>
      <c r="C397" s="6" t="s">
        <v>269</v>
      </c>
      <c r="D397" s="7"/>
      <c r="E397" s="5">
        <v>2</v>
      </c>
      <c r="F397" s="7" t="s">
        <v>39</v>
      </c>
      <c r="G397" s="17">
        <v>5000</v>
      </c>
      <c r="H397" s="17">
        <v>10000</v>
      </c>
      <c r="I397" s="80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x14ac:dyDescent="0.25">
      <c r="A398" s="5">
        <v>389</v>
      </c>
      <c r="B398" s="6"/>
      <c r="C398" s="6" t="s">
        <v>270</v>
      </c>
      <c r="D398" s="7"/>
      <c r="E398" s="5">
        <v>40</v>
      </c>
      <c r="F398" s="7" t="s">
        <v>39</v>
      </c>
      <c r="G398" s="17">
        <v>850</v>
      </c>
      <c r="H398" s="17">
        <v>34000</v>
      </c>
      <c r="I398" s="80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x14ac:dyDescent="0.25">
      <c r="A399" s="5">
        <v>390</v>
      </c>
      <c r="B399" s="6"/>
      <c r="C399" s="6" t="s">
        <v>271</v>
      </c>
      <c r="D399" s="7"/>
      <c r="E399" s="5">
        <v>11</v>
      </c>
      <c r="F399" s="7" t="s">
        <v>70</v>
      </c>
      <c r="G399" s="17">
        <v>650</v>
      </c>
      <c r="H399" s="17">
        <v>7150</v>
      </c>
      <c r="I399" s="80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x14ac:dyDescent="0.25">
      <c r="A400" s="5">
        <v>391</v>
      </c>
      <c r="B400" s="6"/>
      <c r="C400" s="6" t="s">
        <v>173</v>
      </c>
      <c r="D400" s="7"/>
      <c r="E400" s="5">
        <v>2</v>
      </c>
      <c r="F400" s="7" t="s">
        <v>70</v>
      </c>
      <c r="G400" s="17">
        <v>600</v>
      </c>
      <c r="H400" s="17">
        <v>1200</v>
      </c>
      <c r="I400" s="80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x14ac:dyDescent="0.25">
      <c r="A401" s="5">
        <v>392</v>
      </c>
      <c r="B401" s="6"/>
      <c r="C401" s="6" t="s">
        <v>272</v>
      </c>
      <c r="D401" s="7"/>
      <c r="E401" s="5">
        <v>1</v>
      </c>
      <c r="F401" s="7" t="s">
        <v>70</v>
      </c>
      <c r="G401" s="17">
        <v>5000</v>
      </c>
      <c r="H401" s="17">
        <v>5000</v>
      </c>
      <c r="I401" s="80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x14ac:dyDescent="0.25">
      <c r="A402" s="5">
        <v>393</v>
      </c>
      <c r="B402" s="6"/>
      <c r="C402" s="6" t="s">
        <v>162</v>
      </c>
      <c r="D402" s="7"/>
      <c r="E402" s="5">
        <v>2</v>
      </c>
      <c r="F402" s="7" t="s">
        <v>83</v>
      </c>
      <c r="G402" s="17">
        <v>37000</v>
      </c>
      <c r="H402" s="17">
        <v>74000</v>
      </c>
      <c r="I402" s="80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x14ac:dyDescent="0.25">
      <c r="A403" s="5">
        <v>394</v>
      </c>
      <c r="B403" s="6"/>
      <c r="C403" s="6" t="s">
        <v>273</v>
      </c>
      <c r="D403" s="7"/>
      <c r="E403" s="5">
        <v>1</v>
      </c>
      <c r="F403" s="7" t="s">
        <v>121</v>
      </c>
      <c r="G403" s="17">
        <v>28000</v>
      </c>
      <c r="H403" s="17">
        <v>28000</v>
      </c>
      <c r="I403" s="80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x14ac:dyDescent="0.25">
      <c r="A404" s="5">
        <v>395</v>
      </c>
      <c r="B404" s="6"/>
      <c r="C404" s="6" t="s">
        <v>274</v>
      </c>
      <c r="D404" s="7"/>
      <c r="E404" s="5">
        <v>4</v>
      </c>
      <c r="F404" s="7" t="s">
        <v>121</v>
      </c>
      <c r="G404" s="17">
        <v>1970</v>
      </c>
      <c r="H404" s="17">
        <v>7880</v>
      </c>
      <c r="I404" s="80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x14ac:dyDescent="0.25">
      <c r="A405" s="5">
        <v>396</v>
      </c>
      <c r="B405" s="13" t="s">
        <v>102</v>
      </c>
      <c r="C405" s="13" t="s">
        <v>65</v>
      </c>
      <c r="D405" s="14" t="s">
        <v>35</v>
      </c>
      <c r="E405" s="14"/>
      <c r="F405" s="14"/>
      <c r="G405" s="13"/>
      <c r="H405" s="15">
        <v>12800</v>
      </c>
      <c r="I405" s="14" t="s">
        <v>68</v>
      </c>
      <c r="J405" s="16"/>
      <c r="K405" s="16"/>
      <c r="L405" s="16">
        <v>1</v>
      </c>
      <c r="M405" s="16"/>
      <c r="N405" s="16"/>
      <c r="O405" s="16"/>
      <c r="P405" s="16"/>
      <c r="Q405" s="16"/>
      <c r="R405" s="16"/>
      <c r="S405" s="16">
        <v>1</v>
      </c>
      <c r="T405" s="16"/>
      <c r="U405" s="16"/>
    </row>
    <row r="406" spans="1:21" x14ac:dyDescent="0.25">
      <c r="A406" s="5">
        <v>397</v>
      </c>
      <c r="B406" s="6"/>
      <c r="C406" s="6" t="s">
        <v>209</v>
      </c>
      <c r="D406" s="7"/>
      <c r="E406" s="5">
        <v>2</v>
      </c>
      <c r="F406" s="7" t="s">
        <v>93</v>
      </c>
      <c r="G406" s="17">
        <v>450</v>
      </c>
      <c r="H406" s="17">
        <v>900</v>
      </c>
      <c r="I406" s="80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x14ac:dyDescent="0.25">
      <c r="A407" s="5">
        <v>398</v>
      </c>
      <c r="B407" s="6"/>
      <c r="C407" s="6" t="s">
        <v>212</v>
      </c>
      <c r="D407" s="7"/>
      <c r="E407" s="5">
        <v>2</v>
      </c>
      <c r="F407" s="7" t="s">
        <v>213</v>
      </c>
      <c r="G407" s="17">
        <v>30</v>
      </c>
      <c r="H407" s="17">
        <v>60</v>
      </c>
      <c r="I407" s="80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x14ac:dyDescent="0.25">
      <c r="A408" s="5">
        <v>399</v>
      </c>
      <c r="B408" s="6"/>
      <c r="C408" s="6" t="s">
        <v>214</v>
      </c>
      <c r="D408" s="7"/>
      <c r="E408" s="5">
        <v>2</v>
      </c>
      <c r="F408" s="7" t="s">
        <v>93</v>
      </c>
      <c r="G408" s="17">
        <v>20</v>
      </c>
      <c r="H408" s="17">
        <v>40</v>
      </c>
      <c r="I408" s="80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x14ac:dyDescent="0.25">
      <c r="A409" s="5">
        <v>400</v>
      </c>
      <c r="B409" s="6"/>
      <c r="C409" s="6" t="s">
        <v>94</v>
      </c>
      <c r="D409" s="7"/>
      <c r="E409" s="5">
        <v>2</v>
      </c>
      <c r="F409" s="7" t="s">
        <v>93</v>
      </c>
      <c r="G409" s="17">
        <v>10</v>
      </c>
      <c r="H409" s="17">
        <v>20</v>
      </c>
      <c r="I409" s="80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x14ac:dyDescent="0.25">
      <c r="A410" s="5">
        <v>401</v>
      </c>
      <c r="B410" s="6"/>
      <c r="C410" s="6" t="s">
        <v>215</v>
      </c>
      <c r="D410" s="7"/>
      <c r="E410" s="5">
        <v>2</v>
      </c>
      <c r="F410" s="7" t="s">
        <v>93</v>
      </c>
      <c r="G410" s="17">
        <v>25</v>
      </c>
      <c r="H410" s="17">
        <v>50</v>
      </c>
      <c r="I410" s="80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x14ac:dyDescent="0.25">
      <c r="A411" s="5">
        <v>402</v>
      </c>
      <c r="B411" s="6"/>
      <c r="C411" s="6" t="s">
        <v>216</v>
      </c>
      <c r="D411" s="7"/>
      <c r="E411" s="5">
        <v>2</v>
      </c>
      <c r="F411" s="7" t="s">
        <v>93</v>
      </c>
      <c r="G411" s="17">
        <v>10</v>
      </c>
      <c r="H411" s="17">
        <v>20</v>
      </c>
      <c r="I411" s="80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x14ac:dyDescent="0.25">
      <c r="A412" s="5">
        <v>403</v>
      </c>
      <c r="B412" s="6"/>
      <c r="C412" s="6" t="s">
        <v>217</v>
      </c>
      <c r="D412" s="7"/>
      <c r="E412" s="5">
        <v>2</v>
      </c>
      <c r="F412" s="7" t="s">
        <v>93</v>
      </c>
      <c r="G412" s="17">
        <v>30</v>
      </c>
      <c r="H412" s="17">
        <v>60</v>
      </c>
      <c r="I412" s="80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x14ac:dyDescent="0.25">
      <c r="A413" s="5">
        <v>404</v>
      </c>
      <c r="B413" s="6"/>
      <c r="C413" s="6" t="s">
        <v>220</v>
      </c>
      <c r="D413" s="7"/>
      <c r="E413" s="5">
        <v>2</v>
      </c>
      <c r="F413" s="7" t="s">
        <v>93</v>
      </c>
      <c r="G413" s="17">
        <v>35</v>
      </c>
      <c r="H413" s="17">
        <v>70</v>
      </c>
      <c r="I413" s="80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x14ac:dyDescent="0.25">
      <c r="A414" s="5">
        <v>405</v>
      </c>
      <c r="B414" s="6"/>
      <c r="C414" s="6" t="s">
        <v>221</v>
      </c>
      <c r="D414" s="7"/>
      <c r="E414" s="5">
        <v>2</v>
      </c>
      <c r="F414" s="7" t="s">
        <v>93</v>
      </c>
      <c r="G414" s="17">
        <v>40</v>
      </c>
      <c r="H414" s="17">
        <v>80</v>
      </c>
      <c r="I414" s="80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x14ac:dyDescent="0.25">
      <c r="A415" s="5">
        <v>406</v>
      </c>
      <c r="B415" s="6"/>
      <c r="C415" s="6" t="s">
        <v>218</v>
      </c>
      <c r="D415" s="7"/>
      <c r="E415" s="5">
        <v>2</v>
      </c>
      <c r="F415" s="7" t="s">
        <v>121</v>
      </c>
      <c r="G415" s="17">
        <v>2000</v>
      </c>
      <c r="H415" s="17">
        <v>4000</v>
      </c>
      <c r="I415" s="80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x14ac:dyDescent="0.25">
      <c r="A416" s="5">
        <v>407</v>
      </c>
      <c r="B416" s="6"/>
      <c r="C416" s="6" t="s">
        <v>224</v>
      </c>
      <c r="D416" s="7"/>
      <c r="E416" s="5">
        <v>2</v>
      </c>
      <c r="F416" s="7" t="s">
        <v>93</v>
      </c>
      <c r="G416" s="17">
        <v>450</v>
      </c>
      <c r="H416" s="17">
        <v>900</v>
      </c>
      <c r="I416" s="80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2" x14ac:dyDescent="0.25">
      <c r="A417" s="5">
        <v>408</v>
      </c>
      <c r="B417" s="6"/>
      <c r="C417" s="6" t="s">
        <v>210</v>
      </c>
      <c r="D417" s="7"/>
      <c r="E417" s="5">
        <v>2</v>
      </c>
      <c r="F417" s="7" t="s">
        <v>85</v>
      </c>
      <c r="G417" s="17">
        <v>2900</v>
      </c>
      <c r="H417" s="17">
        <v>5800</v>
      </c>
      <c r="I417" s="80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2" x14ac:dyDescent="0.25">
      <c r="A418" s="5">
        <v>409</v>
      </c>
      <c r="B418" s="6"/>
      <c r="C418" s="6" t="s">
        <v>275</v>
      </c>
      <c r="D418" s="7"/>
      <c r="E418" s="5">
        <v>2</v>
      </c>
      <c r="F418" s="7" t="s">
        <v>155</v>
      </c>
      <c r="G418" s="17">
        <v>400</v>
      </c>
      <c r="H418" s="17">
        <v>800</v>
      </c>
      <c r="I418" s="80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2" s="87" customFormat="1" x14ac:dyDescent="0.25">
      <c r="A419" s="5">
        <v>410</v>
      </c>
      <c r="B419" s="64" t="s">
        <v>102</v>
      </c>
      <c r="C419" s="64" t="s">
        <v>558</v>
      </c>
      <c r="D419" s="14" t="s">
        <v>35</v>
      </c>
      <c r="E419" s="84"/>
      <c r="F419" s="65"/>
      <c r="G419" s="85"/>
      <c r="H419" s="85">
        <f>SUM(H420:H440)</f>
        <v>770110</v>
      </c>
      <c r="I419" s="14" t="s">
        <v>68</v>
      </c>
      <c r="J419" s="86"/>
      <c r="K419" s="86"/>
      <c r="L419" s="86"/>
      <c r="M419" s="86"/>
      <c r="N419" s="86"/>
      <c r="O419" s="86"/>
      <c r="P419" s="86"/>
      <c r="Q419" s="86">
        <v>1</v>
      </c>
      <c r="R419" s="86"/>
      <c r="S419" s="86"/>
      <c r="T419" s="86"/>
      <c r="U419" s="86"/>
      <c r="V419" s="151"/>
    </row>
    <row r="420" spans="1:22" x14ac:dyDescent="0.25">
      <c r="A420" s="5">
        <v>411</v>
      </c>
      <c r="B420" s="6"/>
      <c r="C420" s="129" t="s">
        <v>84</v>
      </c>
      <c r="D420" s="142"/>
      <c r="E420" s="130">
        <f>80*2</f>
        <v>160</v>
      </c>
      <c r="F420" s="130" t="s">
        <v>39</v>
      </c>
      <c r="G420" s="131">
        <v>120</v>
      </c>
      <c r="H420" s="91">
        <f>E420*G420</f>
        <v>19200</v>
      </c>
      <c r="I420" s="80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2" x14ac:dyDescent="0.25">
      <c r="A421" s="5">
        <v>412</v>
      </c>
      <c r="B421" s="6"/>
      <c r="C421" s="132" t="s">
        <v>559</v>
      </c>
      <c r="D421" s="142"/>
      <c r="E421" s="130">
        <f>130*2</f>
        <v>260</v>
      </c>
      <c r="F421" s="130" t="s">
        <v>39</v>
      </c>
      <c r="G421" s="131">
        <v>120</v>
      </c>
      <c r="H421" s="91">
        <f t="shared" ref="H421:H427" si="3">E421*G421</f>
        <v>31200</v>
      </c>
      <c r="I421" s="80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2" x14ac:dyDescent="0.25">
      <c r="A422" s="5">
        <v>413</v>
      </c>
      <c r="B422" s="6"/>
      <c r="C422" s="132" t="s">
        <v>87</v>
      </c>
      <c r="D422" s="142"/>
      <c r="E422" s="130">
        <f>130*2</f>
        <v>260</v>
      </c>
      <c r="F422" s="130" t="s">
        <v>39</v>
      </c>
      <c r="G422" s="131">
        <v>180</v>
      </c>
      <c r="H422" s="91">
        <f t="shared" si="3"/>
        <v>46800</v>
      </c>
      <c r="I422" s="80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2" x14ac:dyDescent="0.25">
      <c r="A423" s="5">
        <v>414</v>
      </c>
      <c r="B423" s="6"/>
      <c r="C423" s="132" t="s">
        <v>256</v>
      </c>
      <c r="D423" s="142"/>
      <c r="E423" s="130">
        <f>130*2</f>
        <v>260</v>
      </c>
      <c r="F423" s="130" t="s">
        <v>39</v>
      </c>
      <c r="G423" s="131">
        <v>120</v>
      </c>
      <c r="H423" s="91">
        <f t="shared" si="3"/>
        <v>31200</v>
      </c>
      <c r="I423" s="80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2" x14ac:dyDescent="0.25">
      <c r="A424" s="5">
        <v>415</v>
      </c>
      <c r="B424" s="6"/>
      <c r="C424" s="132" t="s">
        <v>89</v>
      </c>
      <c r="D424" s="142"/>
      <c r="E424" s="130">
        <f>130*2</f>
        <v>260</v>
      </c>
      <c r="F424" s="130" t="s">
        <v>39</v>
      </c>
      <c r="G424" s="131">
        <v>180</v>
      </c>
      <c r="H424" s="91">
        <f t="shared" si="3"/>
        <v>46800</v>
      </c>
      <c r="I424" s="80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2" x14ac:dyDescent="0.25">
      <c r="A425" s="5">
        <v>416</v>
      </c>
      <c r="B425" s="6"/>
      <c r="C425" s="132" t="s">
        <v>560</v>
      </c>
      <c r="D425" s="142"/>
      <c r="E425" s="130">
        <v>6</v>
      </c>
      <c r="F425" s="130" t="s">
        <v>108</v>
      </c>
      <c r="G425" s="131">
        <v>525.5</v>
      </c>
      <c r="H425" s="91">
        <f t="shared" si="3"/>
        <v>3153</v>
      </c>
      <c r="I425" s="80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2" x14ac:dyDescent="0.25">
      <c r="A426" s="5">
        <v>417</v>
      </c>
      <c r="B426" s="6"/>
      <c r="C426" s="133" t="s">
        <v>561</v>
      </c>
      <c r="D426" s="142"/>
      <c r="E426" s="134">
        <v>6</v>
      </c>
      <c r="F426" s="134" t="s">
        <v>474</v>
      </c>
      <c r="G426" s="135">
        <v>200</v>
      </c>
      <c r="H426" s="91">
        <f t="shared" si="3"/>
        <v>1200</v>
      </c>
      <c r="I426" s="80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2" x14ac:dyDescent="0.25">
      <c r="A427" s="5">
        <v>418</v>
      </c>
      <c r="B427" s="6"/>
      <c r="C427" s="133" t="s">
        <v>490</v>
      </c>
      <c r="D427" s="142"/>
      <c r="E427" s="134">
        <v>6</v>
      </c>
      <c r="F427" s="134" t="s">
        <v>474</v>
      </c>
      <c r="G427" s="135">
        <v>151</v>
      </c>
      <c r="H427" s="91">
        <f t="shared" si="3"/>
        <v>906</v>
      </c>
      <c r="I427" s="80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2" x14ac:dyDescent="0.25">
      <c r="A428" s="5">
        <v>419</v>
      </c>
      <c r="B428" s="6"/>
      <c r="C428" s="136" t="s">
        <v>195</v>
      </c>
      <c r="D428" s="142"/>
      <c r="E428" s="137">
        <v>15</v>
      </c>
      <c r="F428" s="137" t="s">
        <v>196</v>
      </c>
      <c r="G428" s="138">
        <v>450</v>
      </c>
      <c r="H428" s="138">
        <f>G428*E428</f>
        <v>6750</v>
      </c>
      <c r="I428" s="80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2" x14ac:dyDescent="0.25">
      <c r="A429" s="5">
        <v>420</v>
      </c>
      <c r="B429" s="6"/>
      <c r="C429" s="139" t="s">
        <v>257</v>
      </c>
      <c r="D429" s="142"/>
      <c r="E429" s="137">
        <v>30</v>
      </c>
      <c r="F429" s="137" t="s">
        <v>101</v>
      </c>
      <c r="G429" s="138">
        <v>65</v>
      </c>
      <c r="H429" s="138">
        <f>G429*E429</f>
        <v>1950</v>
      </c>
      <c r="I429" s="80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2" x14ac:dyDescent="0.25">
      <c r="A430" s="5">
        <v>421</v>
      </c>
      <c r="B430" s="6"/>
      <c r="C430" s="132" t="s">
        <v>96</v>
      </c>
      <c r="D430" s="142"/>
      <c r="E430" s="137">
        <v>130</v>
      </c>
      <c r="F430" s="137" t="s">
        <v>93</v>
      </c>
      <c r="G430" s="138">
        <v>50</v>
      </c>
      <c r="H430" s="138">
        <f t="shared" ref="H430:H440" si="4">G430*E430</f>
        <v>6500</v>
      </c>
      <c r="I430" s="80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2" x14ac:dyDescent="0.25">
      <c r="A431" s="5">
        <v>422</v>
      </c>
      <c r="B431" s="6"/>
      <c r="C431" s="129" t="s">
        <v>258</v>
      </c>
      <c r="D431" s="142"/>
      <c r="E431" s="137">
        <v>28</v>
      </c>
      <c r="F431" s="137" t="s">
        <v>108</v>
      </c>
      <c r="G431" s="138">
        <v>85</v>
      </c>
      <c r="H431" s="138">
        <f t="shared" si="4"/>
        <v>2380</v>
      </c>
      <c r="I431" s="80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2" x14ac:dyDescent="0.25">
      <c r="A432" s="5">
        <v>423</v>
      </c>
      <c r="B432" s="6"/>
      <c r="C432" s="129" t="s">
        <v>562</v>
      </c>
      <c r="D432" s="142"/>
      <c r="E432" s="130">
        <v>4</v>
      </c>
      <c r="F432" s="130" t="s">
        <v>39</v>
      </c>
      <c r="G432" s="131">
        <v>4500</v>
      </c>
      <c r="H432" s="140">
        <f t="shared" si="4"/>
        <v>18000</v>
      </c>
      <c r="I432" s="80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2" x14ac:dyDescent="0.25">
      <c r="A433" s="5">
        <v>424</v>
      </c>
      <c r="B433" s="6"/>
      <c r="C433" s="129" t="s">
        <v>563</v>
      </c>
      <c r="D433" s="142"/>
      <c r="E433" s="130">
        <v>10</v>
      </c>
      <c r="F433" s="130" t="s">
        <v>39</v>
      </c>
      <c r="G433" s="131">
        <v>2500</v>
      </c>
      <c r="H433" s="140">
        <f t="shared" si="4"/>
        <v>25000</v>
      </c>
      <c r="I433" s="80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2" x14ac:dyDescent="0.25">
      <c r="A434" s="5">
        <v>425</v>
      </c>
      <c r="B434" s="6"/>
      <c r="C434" s="132" t="s">
        <v>564</v>
      </c>
      <c r="D434" s="142"/>
      <c r="E434" s="130">
        <v>130</v>
      </c>
      <c r="F434" s="130" t="s">
        <v>39</v>
      </c>
      <c r="G434" s="131">
        <v>1000</v>
      </c>
      <c r="H434" s="140">
        <f t="shared" si="4"/>
        <v>130000</v>
      </c>
      <c r="I434" s="80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2" x14ac:dyDescent="0.25">
      <c r="A435" s="5">
        <v>426</v>
      </c>
      <c r="B435" s="6"/>
      <c r="C435" s="132" t="s">
        <v>201</v>
      </c>
      <c r="D435" s="142"/>
      <c r="E435" s="130">
        <v>2</v>
      </c>
      <c r="F435" s="130" t="s">
        <v>93</v>
      </c>
      <c r="G435" s="131">
        <v>3500</v>
      </c>
      <c r="H435" s="140">
        <f t="shared" si="4"/>
        <v>7000</v>
      </c>
      <c r="I435" s="80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2" x14ac:dyDescent="0.25">
      <c r="A436" s="5">
        <v>427</v>
      </c>
      <c r="B436" s="6"/>
      <c r="C436" s="132" t="s">
        <v>322</v>
      </c>
      <c r="D436" s="142"/>
      <c r="E436" s="130">
        <v>3</v>
      </c>
      <c r="F436" s="130" t="s">
        <v>93</v>
      </c>
      <c r="G436" s="131">
        <v>1300</v>
      </c>
      <c r="H436" s="140">
        <f t="shared" si="4"/>
        <v>3900</v>
      </c>
      <c r="I436" s="80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2" x14ac:dyDescent="0.25">
      <c r="A437" s="5">
        <v>428</v>
      </c>
      <c r="B437" s="6"/>
      <c r="C437" s="132" t="s">
        <v>565</v>
      </c>
      <c r="D437" s="142"/>
      <c r="E437" s="130">
        <v>2</v>
      </c>
      <c r="F437" s="130" t="s">
        <v>108</v>
      </c>
      <c r="G437" s="131">
        <v>810.5</v>
      </c>
      <c r="H437" s="140">
        <f t="shared" si="4"/>
        <v>1621</v>
      </c>
      <c r="I437" s="80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2" x14ac:dyDescent="0.25">
      <c r="A438" s="5">
        <v>429</v>
      </c>
      <c r="B438" s="6"/>
      <c r="C438" s="132" t="s">
        <v>566</v>
      </c>
      <c r="D438" s="142"/>
      <c r="E438" s="130">
        <v>140</v>
      </c>
      <c r="F438" s="130" t="s">
        <v>93</v>
      </c>
      <c r="G438" s="131">
        <v>100</v>
      </c>
      <c r="H438" s="140">
        <f t="shared" si="4"/>
        <v>14000</v>
      </c>
      <c r="I438" s="80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2" x14ac:dyDescent="0.25">
      <c r="A439" s="5">
        <v>430</v>
      </c>
      <c r="B439" s="6"/>
      <c r="C439" s="132" t="s">
        <v>211</v>
      </c>
      <c r="D439" s="142"/>
      <c r="E439" s="130">
        <v>10</v>
      </c>
      <c r="F439" s="130" t="s">
        <v>153</v>
      </c>
      <c r="G439" s="131">
        <v>55</v>
      </c>
      <c r="H439" s="140">
        <f t="shared" si="4"/>
        <v>550</v>
      </c>
      <c r="I439" s="80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2" x14ac:dyDescent="0.25">
      <c r="A440" s="5">
        <v>431</v>
      </c>
      <c r="B440" s="6"/>
      <c r="C440" s="89" t="s">
        <v>567</v>
      </c>
      <c r="D440" s="90"/>
      <c r="E440" s="141">
        <v>1</v>
      </c>
      <c r="F440" s="90" t="s">
        <v>37</v>
      </c>
      <c r="G440" s="91">
        <f>234000+138000</f>
        <v>372000</v>
      </c>
      <c r="H440" s="91">
        <f t="shared" si="4"/>
        <v>372000</v>
      </c>
      <c r="I440" s="80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2" s="87" customFormat="1" x14ac:dyDescent="0.25">
      <c r="A441" s="5">
        <v>432</v>
      </c>
      <c r="B441" s="64" t="s">
        <v>102</v>
      </c>
      <c r="C441" s="64" t="s">
        <v>568</v>
      </c>
      <c r="D441" s="14" t="s">
        <v>35</v>
      </c>
      <c r="E441" s="84"/>
      <c r="F441" s="65"/>
      <c r="G441" s="85"/>
      <c r="H441" s="85">
        <f>SUM(H442:H462)</f>
        <v>287610</v>
      </c>
      <c r="I441" s="14" t="s">
        <v>68</v>
      </c>
      <c r="J441" s="86"/>
      <c r="K441" s="86"/>
      <c r="L441" s="86">
        <v>1</v>
      </c>
      <c r="M441" s="86"/>
      <c r="N441" s="86"/>
      <c r="O441" s="86"/>
      <c r="P441" s="86"/>
      <c r="Q441" s="86"/>
      <c r="R441" s="86"/>
      <c r="S441" s="86"/>
      <c r="T441" s="86"/>
      <c r="U441" s="86"/>
      <c r="V441" s="151"/>
    </row>
    <row r="442" spans="1:22" x14ac:dyDescent="0.25">
      <c r="A442" s="5">
        <v>433</v>
      </c>
      <c r="B442" s="6"/>
      <c r="C442" s="117" t="s">
        <v>84</v>
      </c>
      <c r="D442" s="18"/>
      <c r="E442" s="118">
        <f>30*2</f>
        <v>60</v>
      </c>
      <c r="F442" s="118" t="s">
        <v>39</v>
      </c>
      <c r="G442" s="119">
        <v>120</v>
      </c>
      <c r="H442" s="143">
        <f>E442*G442</f>
        <v>7200</v>
      </c>
      <c r="I442" s="80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2" x14ac:dyDescent="0.25">
      <c r="A443" s="5">
        <v>434</v>
      </c>
      <c r="B443" s="6"/>
      <c r="C443" s="120" t="s">
        <v>559</v>
      </c>
      <c r="D443" s="18"/>
      <c r="E443" s="118">
        <f t="shared" ref="E443:E446" si="5">30*2</f>
        <v>60</v>
      </c>
      <c r="F443" s="118" t="s">
        <v>39</v>
      </c>
      <c r="G443" s="119">
        <v>120</v>
      </c>
      <c r="H443" s="128">
        <f t="shared" ref="H443:H449" si="6">G443*E443</f>
        <v>7200</v>
      </c>
      <c r="I443" s="80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2" x14ac:dyDescent="0.25">
      <c r="A444" s="5">
        <v>435</v>
      </c>
      <c r="B444" s="6"/>
      <c r="C444" s="120" t="s">
        <v>87</v>
      </c>
      <c r="D444" s="18"/>
      <c r="E444" s="118">
        <f t="shared" si="5"/>
        <v>60</v>
      </c>
      <c r="F444" s="118" t="s">
        <v>39</v>
      </c>
      <c r="G444" s="119">
        <v>180</v>
      </c>
      <c r="H444" s="128">
        <f t="shared" si="6"/>
        <v>10800</v>
      </c>
      <c r="I444" s="80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2" x14ac:dyDescent="0.25">
      <c r="A445" s="5">
        <v>436</v>
      </c>
      <c r="B445" s="6"/>
      <c r="C445" s="120" t="s">
        <v>256</v>
      </c>
      <c r="D445" s="18"/>
      <c r="E445" s="118">
        <f t="shared" si="5"/>
        <v>60</v>
      </c>
      <c r="F445" s="118" t="s">
        <v>39</v>
      </c>
      <c r="G445" s="119">
        <v>120</v>
      </c>
      <c r="H445" s="128">
        <f t="shared" si="6"/>
        <v>7200</v>
      </c>
      <c r="I445" s="80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2" x14ac:dyDescent="0.25">
      <c r="A446" s="5">
        <v>437</v>
      </c>
      <c r="B446" s="6"/>
      <c r="C446" s="120" t="s">
        <v>89</v>
      </c>
      <c r="D446" s="18"/>
      <c r="E446" s="118">
        <f t="shared" si="5"/>
        <v>60</v>
      </c>
      <c r="F446" s="118" t="s">
        <v>39</v>
      </c>
      <c r="G446" s="119">
        <v>180</v>
      </c>
      <c r="H446" s="128">
        <f t="shared" si="6"/>
        <v>10800</v>
      </c>
      <c r="I446" s="80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2" x14ac:dyDescent="0.25">
      <c r="A447" s="5">
        <v>438</v>
      </c>
      <c r="B447" s="6"/>
      <c r="C447" s="120" t="s">
        <v>560</v>
      </c>
      <c r="D447" s="18"/>
      <c r="E447" s="118">
        <v>6</v>
      </c>
      <c r="F447" s="118" t="s">
        <v>108</v>
      </c>
      <c r="G447" s="119">
        <v>525.5</v>
      </c>
      <c r="H447" s="128">
        <f t="shared" si="6"/>
        <v>3153</v>
      </c>
      <c r="I447" s="80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2" x14ac:dyDescent="0.25">
      <c r="A448" s="5">
        <v>439</v>
      </c>
      <c r="B448" s="6"/>
      <c r="C448" s="121" t="s">
        <v>561</v>
      </c>
      <c r="D448" s="18"/>
      <c r="E448" s="122">
        <v>6</v>
      </c>
      <c r="F448" s="122" t="s">
        <v>474</v>
      </c>
      <c r="G448" s="123">
        <v>200</v>
      </c>
      <c r="H448" s="123">
        <f t="shared" si="6"/>
        <v>1200</v>
      </c>
      <c r="I448" s="80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2" x14ac:dyDescent="0.25">
      <c r="A449" s="5">
        <v>440</v>
      </c>
      <c r="B449" s="6"/>
      <c r="C449" s="121" t="s">
        <v>490</v>
      </c>
      <c r="D449" s="18"/>
      <c r="E449" s="122">
        <v>6</v>
      </c>
      <c r="F449" s="122" t="s">
        <v>474</v>
      </c>
      <c r="G449" s="123">
        <v>151</v>
      </c>
      <c r="H449" s="123">
        <f t="shared" si="6"/>
        <v>906</v>
      </c>
      <c r="I449" s="80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2" x14ac:dyDescent="0.25">
      <c r="A450" s="5">
        <v>441</v>
      </c>
      <c r="B450" s="6"/>
      <c r="C450" s="124" t="s">
        <v>195</v>
      </c>
      <c r="D450" s="18"/>
      <c r="E450" s="125">
        <v>15</v>
      </c>
      <c r="F450" s="125" t="s">
        <v>196</v>
      </c>
      <c r="G450" s="126">
        <v>450</v>
      </c>
      <c r="H450" s="126">
        <f>G450*E450</f>
        <v>6750</v>
      </c>
      <c r="I450" s="80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2" x14ac:dyDescent="0.25">
      <c r="A451" s="5">
        <v>442</v>
      </c>
      <c r="B451" s="6"/>
      <c r="C451" s="127" t="s">
        <v>257</v>
      </c>
      <c r="D451" s="18"/>
      <c r="E451" s="125">
        <v>30</v>
      </c>
      <c r="F451" s="125" t="s">
        <v>101</v>
      </c>
      <c r="G451" s="126">
        <v>65</v>
      </c>
      <c r="H451" s="126">
        <f>G451*E451</f>
        <v>1950</v>
      </c>
      <c r="I451" s="80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2" x14ac:dyDescent="0.25">
      <c r="A452" s="5">
        <v>443</v>
      </c>
      <c r="B452" s="6"/>
      <c r="C452" s="120" t="s">
        <v>96</v>
      </c>
      <c r="D452" s="18"/>
      <c r="E452" s="125">
        <v>30</v>
      </c>
      <c r="F452" s="125" t="s">
        <v>93</v>
      </c>
      <c r="G452" s="126">
        <v>50</v>
      </c>
      <c r="H452" s="126">
        <f t="shared" ref="H452:H462" si="7">G452*E452</f>
        <v>1500</v>
      </c>
      <c r="I452" s="80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2" x14ac:dyDescent="0.25">
      <c r="A453" s="5">
        <v>444</v>
      </c>
      <c r="B453" s="6"/>
      <c r="C453" s="117" t="s">
        <v>258</v>
      </c>
      <c r="D453" s="18"/>
      <c r="E453" s="125">
        <v>28</v>
      </c>
      <c r="F453" s="125" t="s">
        <v>108</v>
      </c>
      <c r="G453" s="126">
        <v>85</v>
      </c>
      <c r="H453" s="126">
        <f t="shared" si="7"/>
        <v>2380</v>
      </c>
      <c r="I453" s="80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2" x14ac:dyDescent="0.25">
      <c r="A454" s="5">
        <v>445</v>
      </c>
      <c r="B454" s="6"/>
      <c r="C454" s="117" t="s">
        <v>562</v>
      </c>
      <c r="D454" s="18"/>
      <c r="E454" s="118">
        <v>4</v>
      </c>
      <c r="F454" s="118" t="s">
        <v>39</v>
      </c>
      <c r="G454" s="119">
        <v>4500</v>
      </c>
      <c r="H454" s="128">
        <f t="shared" si="7"/>
        <v>18000</v>
      </c>
      <c r="I454" s="80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2" x14ac:dyDescent="0.25">
      <c r="A455" s="5">
        <v>446</v>
      </c>
      <c r="B455" s="6"/>
      <c r="C455" s="117" t="s">
        <v>563</v>
      </c>
      <c r="D455" s="18"/>
      <c r="E455" s="118">
        <v>20</v>
      </c>
      <c r="F455" s="118" t="s">
        <v>39</v>
      </c>
      <c r="G455" s="119">
        <v>2500</v>
      </c>
      <c r="H455" s="128">
        <f t="shared" si="7"/>
        <v>50000</v>
      </c>
      <c r="I455" s="80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2" x14ac:dyDescent="0.25">
      <c r="A456" s="5">
        <v>447</v>
      </c>
      <c r="B456" s="6"/>
      <c r="C456" s="120" t="s">
        <v>564</v>
      </c>
      <c r="D456" s="18"/>
      <c r="E456" s="118">
        <v>30</v>
      </c>
      <c r="F456" s="118" t="s">
        <v>39</v>
      </c>
      <c r="G456" s="119">
        <v>1000</v>
      </c>
      <c r="H456" s="128">
        <f t="shared" si="7"/>
        <v>30000</v>
      </c>
      <c r="I456" s="80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2" x14ac:dyDescent="0.25">
      <c r="A457" s="5">
        <v>448</v>
      </c>
      <c r="B457" s="6"/>
      <c r="C457" s="120" t="s">
        <v>201</v>
      </c>
      <c r="D457" s="18"/>
      <c r="E457" s="118">
        <v>2</v>
      </c>
      <c r="F457" s="118" t="s">
        <v>93</v>
      </c>
      <c r="G457" s="119">
        <v>3500</v>
      </c>
      <c r="H457" s="128">
        <f t="shared" si="7"/>
        <v>7000</v>
      </c>
      <c r="I457" s="80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2" x14ac:dyDescent="0.25">
      <c r="A458" s="5">
        <v>449</v>
      </c>
      <c r="B458" s="6"/>
      <c r="C458" s="120" t="s">
        <v>322</v>
      </c>
      <c r="D458" s="18"/>
      <c r="E458" s="118">
        <v>3</v>
      </c>
      <c r="F458" s="118" t="s">
        <v>93</v>
      </c>
      <c r="G458" s="119">
        <v>1300</v>
      </c>
      <c r="H458" s="128">
        <f t="shared" si="7"/>
        <v>3900</v>
      </c>
      <c r="I458" s="80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2" x14ac:dyDescent="0.25">
      <c r="A459" s="5">
        <v>450</v>
      </c>
      <c r="B459" s="6"/>
      <c r="C459" s="120" t="s">
        <v>565</v>
      </c>
      <c r="D459" s="18"/>
      <c r="E459" s="118">
        <v>2</v>
      </c>
      <c r="F459" s="118" t="s">
        <v>108</v>
      </c>
      <c r="G459" s="119">
        <v>810.5</v>
      </c>
      <c r="H459" s="128">
        <f t="shared" si="7"/>
        <v>1621</v>
      </c>
      <c r="I459" s="80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2" x14ac:dyDescent="0.25">
      <c r="A460" s="5">
        <v>451</v>
      </c>
      <c r="B460" s="6"/>
      <c r="C460" s="120" t="s">
        <v>566</v>
      </c>
      <c r="D460" s="18"/>
      <c r="E460" s="118">
        <v>30</v>
      </c>
      <c r="F460" s="118" t="s">
        <v>93</v>
      </c>
      <c r="G460" s="119">
        <v>100</v>
      </c>
      <c r="H460" s="128">
        <f t="shared" si="7"/>
        <v>3000</v>
      </c>
      <c r="I460" s="80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2" x14ac:dyDescent="0.25">
      <c r="A461" s="5">
        <v>452</v>
      </c>
      <c r="B461" s="6"/>
      <c r="C461" s="120" t="s">
        <v>211</v>
      </c>
      <c r="D461" s="18"/>
      <c r="E461" s="118">
        <v>10</v>
      </c>
      <c r="F461" s="118" t="s">
        <v>153</v>
      </c>
      <c r="G461" s="119">
        <v>55</v>
      </c>
      <c r="H461" s="128">
        <f t="shared" si="7"/>
        <v>550</v>
      </c>
      <c r="I461" s="80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2" x14ac:dyDescent="0.25">
      <c r="A462" s="5">
        <v>453</v>
      </c>
      <c r="B462" s="6"/>
      <c r="C462" s="89" t="s">
        <v>567</v>
      </c>
      <c r="D462" s="90"/>
      <c r="E462" s="141">
        <v>1</v>
      </c>
      <c r="F462" s="90" t="s">
        <v>37</v>
      </c>
      <c r="G462" s="91">
        <v>112500</v>
      </c>
      <c r="H462" s="91">
        <f t="shared" si="7"/>
        <v>112500</v>
      </c>
      <c r="I462" s="80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2" s="87" customFormat="1" x14ac:dyDescent="0.25">
      <c r="A463" s="5">
        <v>454</v>
      </c>
      <c r="B463" s="64" t="s">
        <v>102</v>
      </c>
      <c r="C463" s="64" t="s">
        <v>569</v>
      </c>
      <c r="D463" s="14" t="s">
        <v>35</v>
      </c>
      <c r="E463" s="84"/>
      <c r="F463" s="65"/>
      <c r="G463" s="85"/>
      <c r="H463" s="85">
        <f>SUM(H464:H484)</f>
        <v>468810</v>
      </c>
      <c r="I463" s="14" t="s">
        <v>68</v>
      </c>
      <c r="J463" s="86"/>
      <c r="K463" s="86"/>
      <c r="L463" s="86"/>
      <c r="M463" s="86"/>
      <c r="N463" s="86"/>
      <c r="O463" s="86"/>
      <c r="P463" s="86"/>
      <c r="Q463" s="86"/>
      <c r="R463" s="86"/>
      <c r="S463" s="86">
        <v>1</v>
      </c>
      <c r="T463" s="86"/>
      <c r="U463" s="86"/>
      <c r="V463" s="151"/>
    </row>
    <row r="464" spans="1:22" x14ac:dyDescent="0.25">
      <c r="A464" s="5">
        <v>455</v>
      </c>
      <c r="B464" s="6"/>
      <c r="C464" s="117" t="s">
        <v>84</v>
      </c>
      <c r="D464" s="18"/>
      <c r="E464" s="118">
        <f>60*2</f>
        <v>120</v>
      </c>
      <c r="F464" s="118" t="s">
        <v>39</v>
      </c>
      <c r="G464" s="119">
        <v>120</v>
      </c>
      <c r="H464" s="143">
        <f>E464*G464</f>
        <v>14400</v>
      </c>
      <c r="I464" s="80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x14ac:dyDescent="0.25">
      <c r="A465" s="5">
        <v>456</v>
      </c>
      <c r="B465" s="6"/>
      <c r="C465" s="120" t="s">
        <v>559</v>
      </c>
      <c r="D465" s="18"/>
      <c r="E465" s="118">
        <f t="shared" ref="E465:E468" si="8">60*2</f>
        <v>120</v>
      </c>
      <c r="F465" s="118" t="s">
        <v>39</v>
      </c>
      <c r="G465" s="119">
        <v>120</v>
      </c>
      <c r="H465" s="128">
        <f t="shared" ref="H465:H471" si="9">G465*E465</f>
        <v>14400</v>
      </c>
      <c r="I465" s="80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x14ac:dyDescent="0.25">
      <c r="A466" s="5">
        <v>457</v>
      </c>
      <c r="B466" s="6"/>
      <c r="C466" s="120" t="s">
        <v>87</v>
      </c>
      <c r="D466" s="18"/>
      <c r="E466" s="118">
        <f t="shared" si="8"/>
        <v>120</v>
      </c>
      <c r="F466" s="118" t="s">
        <v>39</v>
      </c>
      <c r="G466" s="119">
        <v>180</v>
      </c>
      <c r="H466" s="128">
        <f t="shared" si="9"/>
        <v>21600</v>
      </c>
      <c r="I466" s="80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x14ac:dyDescent="0.25">
      <c r="A467" s="5">
        <v>458</v>
      </c>
      <c r="B467" s="6"/>
      <c r="C467" s="120" t="s">
        <v>256</v>
      </c>
      <c r="D467" s="18"/>
      <c r="E467" s="118">
        <f t="shared" si="8"/>
        <v>120</v>
      </c>
      <c r="F467" s="118" t="s">
        <v>39</v>
      </c>
      <c r="G467" s="119">
        <v>120</v>
      </c>
      <c r="H467" s="128">
        <f t="shared" si="9"/>
        <v>14400</v>
      </c>
      <c r="I467" s="80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x14ac:dyDescent="0.25">
      <c r="A468" s="5">
        <v>459</v>
      </c>
      <c r="B468" s="6"/>
      <c r="C468" s="120" t="s">
        <v>89</v>
      </c>
      <c r="D468" s="18"/>
      <c r="E468" s="118">
        <f t="shared" si="8"/>
        <v>120</v>
      </c>
      <c r="F468" s="118" t="s">
        <v>39</v>
      </c>
      <c r="G468" s="119">
        <v>180</v>
      </c>
      <c r="H468" s="128">
        <f t="shared" si="9"/>
        <v>21600</v>
      </c>
      <c r="I468" s="80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x14ac:dyDescent="0.25">
      <c r="A469" s="5">
        <v>460</v>
      </c>
      <c r="B469" s="6"/>
      <c r="C469" s="120" t="s">
        <v>560</v>
      </c>
      <c r="D469" s="18"/>
      <c r="E469" s="118">
        <v>6</v>
      </c>
      <c r="F469" s="118" t="s">
        <v>108</v>
      </c>
      <c r="G469" s="119">
        <v>525.5</v>
      </c>
      <c r="H469" s="128">
        <f t="shared" si="9"/>
        <v>3153</v>
      </c>
      <c r="I469" s="80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x14ac:dyDescent="0.25">
      <c r="A470" s="5">
        <v>461</v>
      </c>
      <c r="B470" s="6"/>
      <c r="C470" s="121" t="s">
        <v>561</v>
      </c>
      <c r="D470" s="18"/>
      <c r="E470" s="122">
        <v>6</v>
      </c>
      <c r="F470" s="122" t="s">
        <v>474</v>
      </c>
      <c r="G470" s="123">
        <v>200</v>
      </c>
      <c r="H470" s="123">
        <f t="shared" si="9"/>
        <v>1200</v>
      </c>
      <c r="I470" s="80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x14ac:dyDescent="0.25">
      <c r="A471" s="5">
        <v>462</v>
      </c>
      <c r="B471" s="6"/>
      <c r="C471" s="121" t="s">
        <v>490</v>
      </c>
      <c r="D471" s="18"/>
      <c r="E471" s="122">
        <v>6</v>
      </c>
      <c r="F471" s="122" t="s">
        <v>474</v>
      </c>
      <c r="G471" s="123">
        <v>151</v>
      </c>
      <c r="H471" s="123">
        <f t="shared" si="9"/>
        <v>906</v>
      </c>
      <c r="I471" s="80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x14ac:dyDescent="0.25">
      <c r="A472" s="5">
        <v>463</v>
      </c>
      <c r="B472" s="6"/>
      <c r="C472" s="124" t="s">
        <v>195</v>
      </c>
      <c r="D472" s="18"/>
      <c r="E472" s="125">
        <v>15</v>
      </c>
      <c r="F472" s="125" t="s">
        <v>196</v>
      </c>
      <c r="G472" s="126">
        <v>450</v>
      </c>
      <c r="H472" s="126">
        <f>G472*E472</f>
        <v>6750</v>
      </c>
      <c r="I472" s="80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x14ac:dyDescent="0.25">
      <c r="A473" s="5">
        <v>464</v>
      </c>
      <c r="B473" s="6"/>
      <c r="C473" s="127" t="s">
        <v>257</v>
      </c>
      <c r="D473" s="18"/>
      <c r="E473" s="125">
        <v>30</v>
      </c>
      <c r="F473" s="125" t="s">
        <v>101</v>
      </c>
      <c r="G473" s="126">
        <v>65</v>
      </c>
      <c r="H473" s="126">
        <f>G473*E473</f>
        <v>1950</v>
      </c>
      <c r="I473" s="80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x14ac:dyDescent="0.25">
      <c r="A474" s="5">
        <v>465</v>
      </c>
      <c r="B474" s="6"/>
      <c r="C474" s="120" t="s">
        <v>96</v>
      </c>
      <c r="D474" s="18"/>
      <c r="E474" s="125">
        <v>60</v>
      </c>
      <c r="F474" s="125" t="s">
        <v>93</v>
      </c>
      <c r="G474" s="126">
        <v>50</v>
      </c>
      <c r="H474" s="126">
        <f t="shared" ref="H474:H484" si="10">G474*E474</f>
        <v>3000</v>
      </c>
      <c r="I474" s="80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x14ac:dyDescent="0.25">
      <c r="A475" s="5">
        <v>466</v>
      </c>
      <c r="B475" s="6"/>
      <c r="C475" s="117" t="s">
        <v>258</v>
      </c>
      <c r="D475" s="18"/>
      <c r="E475" s="125">
        <v>28</v>
      </c>
      <c r="F475" s="125" t="s">
        <v>108</v>
      </c>
      <c r="G475" s="126">
        <v>85</v>
      </c>
      <c r="H475" s="126">
        <f t="shared" si="10"/>
        <v>2380</v>
      </c>
      <c r="I475" s="80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x14ac:dyDescent="0.25">
      <c r="A476" s="5">
        <v>467</v>
      </c>
      <c r="B476" s="6"/>
      <c r="C476" s="117" t="s">
        <v>562</v>
      </c>
      <c r="D476" s="18"/>
      <c r="E476" s="118">
        <v>4</v>
      </c>
      <c r="F476" s="118" t="s">
        <v>39</v>
      </c>
      <c r="G476" s="119">
        <v>4500</v>
      </c>
      <c r="H476" s="128">
        <f t="shared" si="10"/>
        <v>18000</v>
      </c>
      <c r="I476" s="80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x14ac:dyDescent="0.25">
      <c r="A477" s="5">
        <v>468</v>
      </c>
      <c r="B477" s="6"/>
      <c r="C477" s="117" t="s">
        <v>563</v>
      </c>
      <c r="D477" s="18"/>
      <c r="E477" s="118">
        <v>20</v>
      </c>
      <c r="F477" s="118" t="s">
        <v>39</v>
      </c>
      <c r="G477" s="119">
        <v>2500</v>
      </c>
      <c r="H477" s="128">
        <f t="shared" si="10"/>
        <v>50000</v>
      </c>
      <c r="I477" s="80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x14ac:dyDescent="0.25">
      <c r="A478" s="5">
        <v>469</v>
      </c>
      <c r="B478" s="6"/>
      <c r="C478" s="120" t="s">
        <v>564</v>
      </c>
      <c r="D478" s="18"/>
      <c r="E478" s="118">
        <v>60</v>
      </c>
      <c r="F478" s="118" t="s">
        <v>39</v>
      </c>
      <c r="G478" s="119">
        <v>1000</v>
      </c>
      <c r="H478" s="128">
        <f t="shared" si="10"/>
        <v>60000</v>
      </c>
      <c r="I478" s="80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x14ac:dyDescent="0.25">
      <c r="A479" s="5">
        <v>470</v>
      </c>
      <c r="B479" s="6"/>
      <c r="C479" s="120" t="s">
        <v>201</v>
      </c>
      <c r="D479" s="18"/>
      <c r="E479" s="118">
        <v>2</v>
      </c>
      <c r="F479" s="118" t="s">
        <v>93</v>
      </c>
      <c r="G479" s="119">
        <v>3500</v>
      </c>
      <c r="H479" s="128">
        <f t="shared" si="10"/>
        <v>7000</v>
      </c>
      <c r="I479" s="80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x14ac:dyDescent="0.25">
      <c r="A480" s="5">
        <v>471</v>
      </c>
      <c r="B480" s="6"/>
      <c r="C480" s="120" t="s">
        <v>322</v>
      </c>
      <c r="D480" s="18"/>
      <c r="E480" s="118">
        <v>3</v>
      </c>
      <c r="F480" s="118" t="s">
        <v>93</v>
      </c>
      <c r="G480" s="119">
        <v>1300</v>
      </c>
      <c r="H480" s="128">
        <f t="shared" si="10"/>
        <v>3900</v>
      </c>
      <c r="I480" s="80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2" x14ac:dyDescent="0.25">
      <c r="A481" s="5">
        <v>472</v>
      </c>
      <c r="B481" s="6"/>
      <c r="C481" s="120" t="s">
        <v>565</v>
      </c>
      <c r="D481" s="18"/>
      <c r="E481" s="118">
        <v>2</v>
      </c>
      <c r="F481" s="118" t="s">
        <v>108</v>
      </c>
      <c r="G481" s="119">
        <v>810.5</v>
      </c>
      <c r="H481" s="128">
        <f t="shared" si="10"/>
        <v>1621</v>
      </c>
      <c r="I481" s="80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2" x14ac:dyDescent="0.25">
      <c r="A482" s="5">
        <v>473</v>
      </c>
      <c r="B482" s="6"/>
      <c r="C482" s="120" t="s">
        <v>566</v>
      </c>
      <c r="D482" s="18"/>
      <c r="E482" s="118">
        <v>60</v>
      </c>
      <c r="F482" s="118" t="s">
        <v>93</v>
      </c>
      <c r="G482" s="119">
        <v>100</v>
      </c>
      <c r="H482" s="128">
        <f t="shared" si="10"/>
        <v>6000</v>
      </c>
      <c r="I482" s="80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2" x14ac:dyDescent="0.25">
      <c r="A483" s="5">
        <v>474</v>
      </c>
      <c r="B483" s="6"/>
      <c r="C483" s="120" t="s">
        <v>211</v>
      </c>
      <c r="D483" s="18"/>
      <c r="E483" s="118">
        <v>10</v>
      </c>
      <c r="F483" s="118" t="s">
        <v>153</v>
      </c>
      <c r="G483" s="119">
        <v>55</v>
      </c>
      <c r="H483" s="128">
        <f t="shared" si="10"/>
        <v>550</v>
      </c>
      <c r="I483" s="80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2" x14ac:dyDescent="0.25">
      <c r="A484" s="5">
        <v>475</v>
      </c>
      <c r="B484" s="6"/>
      <c r="C484" s="89" t="s">
        <v>567</v>
      </c>
      <c r="D484" s="90"/>
      <c r="E484" s="141">
        <v>1</v>
      </c>
      <c r="F484" s="90" t="s">
        <v>37</v>
      </c>
      <c r="G484" s="91">
        <v>216000</v>
      </c>
      <c r="H484" s="91">
        <f t="shared" si="10"/>
        <v>216000</v>
      </c>
      <c r="I484" s="80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2" x14ac:dyDescent="0.25">
      <c r="A485" s="5">
        <v>476</v>
      </c>
      <c r="B485" s="9" t="s">
        <v>276</v>
      </c>
      <c r="C485" s="9" t="s">
        <v>277</v>
      </c>
      <c r="D485" s="10" t="s">
        <v>32</v>
      </c>
      <c r="E485" s="10"/>
      <c r="F485" s="10"/>
      <c r="G485" s="9"/>
      <c r="H485" s="147">
        <f>H486+H491+H498+H501</f>
        <v>228962</v>
      </c>
      <c r="I485" s="10" t="s">
        <v>278</v>
      </c>
      <c r="J485" s="149">
        <f>J486+J491+J498+J501</f>
        <v>0</v>
      </c>
      <c r="K485" s="149">
        <f t="shared" ref="K485:U485" si="11">K486+K491+K498+K501</f>
        <v>1</v>
      </c>
      <c r="L485" s="149">
        <f t="shared" si="11"/>
        <v>0</v>
      </c>
      <c r="M485" s="149">
        <f t="shared" si="11"/>
        <v>1</v>
      </c>
      <c r="N485" s="149">
        <f t="shared" si="11"/>
        <v>0</v>
      </c>
      <c r="O485" s="149">
        <f t="shared" si="11"/>
        <v>1</v>
      </c>
      <c r="P485" s="149">
        <f t="shared" si="11"/>
        <v>1</v>
      </c>
      <c r="Q485" s="149">
        <f t="shared" si="11"/>
        <v>2</v>
      </c>
      <c r="R485" s="149">
        <f t="shared" si="11"/>
        <v>1</v>
      </c>
      <c r="S485" s="149">
        <f t="shared" si="11"/>
        <v>1</v>
      </c>
      <c r="T485" s="149">
        <f t="shared" si="11"/>
        <v>0</v>
      </c>
      <c r="U485" s="149">
        <f t="shared" si="11"/>
        <v>0</v>
      </c>
      <c r="V485" s="1">
        <f>SUM(J485:U485)</f>
        <v>8</v>
      </c>
    </row>
    <row r="486" spans="1:22" x14ac:dyDescent="0.25">
      <c r="A486" s="5">
        <v>477</v>
      </c>
      <c r="B486" s="13" t="s">
        <v>276</v>
      </c>
      <c r="C486" s="13" t="s">
        <v>279</v>
      </c>
      <c r="D486" s="14" t="s">
        <v>35</v>
      </c>
      <c r="E486" s="14"/>
      <c r="F486" s="14"/>
      <c r="G486" s="13"/>
      <c r="H486" s="15">
        <v>145450</v>
      </c>
      <c r="I486" s="14" t="s">
        <v>278</v>
      </c>
      <c r="J486" s="16"/>
      <c r="K486" s="16"/>
      <c r="L486" s="16"/>
      <c r="M486" s="16"/>
      <c r="N486" s="16"/>
      <c r="O486" s="16">
        <v>1</v>
      </c>
      <c r="P486" s="16"/>
      <c r="Q486" s="16"/>
      <c r="R486" s="16">
        <v>1</v>
      </c>
      <c r="S486" s="16"/>
      <c r="T486" s="16"/>
      <c r="U486" s="16"/>
    </row>
    <row r="487" spans="1:22" x14ac:dyDescent="0.25">
      <c r="A487" s="5">
        <v>478</v>
      </c>
      <c r="B487" s="6"/>
      <c r="C487" s="6" t="s">
        <v>280</v>
      </c>
      <c r="D487" s="7"/>
      <c r="E487" s="5">
        <v>20</v>
      </c>
      <c r="F487" s="7" t="s">
        <v>266</v>
      </c>
      <c r="G487" s="17">
        <v>1800</v>
      </c>
      <c r="H487" s="17">
        <v>36000</v>
      </c>
      <c r="I487" s="80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2" x14ac:dyDescent="0.25">
      <c r="A488" s="5">
        <v>479</v>
      </c>
      <c r="B488" s="6"/>
      <c r="C488" s="6" t="s">
        <v>272</v>
      </c>
      <c r="D488" s="7"/>
      <c r="E488" s="5">
        <v>10</v>
      </c>
      <c r="F488" s="7" t="s">
        <v>83</v>
      </c>
      <c r="G488" s="17">
        <v>6415</v>
      </c>
      <c r="H488" s="17">
        <v>64150</v>
      </c>
      <c r="I488" s="80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2" x14ac:dyDescent="0.25">
      <c r="A489" s="5">
        <v>480</v>
      </c>
      <c r="B489" s="6"/>
      <c r="C489" s="6" t="s">
        <v>281</v>
      </c>
      <c r="D489" s="7"/>
      <c r="E489" s="5">
        <v>12</v>
      </c>
      <c r="F489" s="7" t="s">
        <v>93</v>
      </c>
      <c r="G489" s="17">
        <v>2650</v>
      </c>
      <c r="H489" s="17">
        <v>31800</v>
      </c>
      <c r="I489" s="80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2" x14ac:dyDescent="0.25">
      <c r="A490" s="5">
        <v>481</v>
      </c>
      <c r="B490" s="6"/>
      <c r="C490" s="6" t="s">
        <v>282</v>
      </c>
      <c r="D490" s="7"/>
      <c r="E490" s="5">
        <v>30</v>
      </c>
      <c r="F490" s="7" t="s">
        <v>93</v>
      </c>
      <c r="G490" s="17">
        <v>450</v>
      </c>
      <c r="H490" s="17">
        <v>13500</v>
      </c>
      <c r="I490" s="80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2" x14ac:dyDescent="0.25">
      <c r="A491" s="5">
        <v>482</v>
      </c>
      <c r="B491" s="13" t="s">
        <v>276</v>
      </c>
      <c r="C491" s="13" t="s">
        <v>47</v>
      </c>
      <c r="D491" s="14" t="s">
        <v>35</v>
      </c>
      <c r="E491" s="14"/>
      <c r="F491" s="14"/>
      <c r="G491" s="13"/>
      <c r="H491" s="15">
        <v>27600</v>
      </c>
      <c r="I491" s="14" t="s">
        <v>278</v>
      </c>
      <c r="J491" s="16"/>
      <c r="K491" s="16"/>
      <c r="L491" s="16"/>
      <c r="M491" s="16"/>
      <c r="N491" s="16"/>
      <c r="O491" s="16"/>
      <c r="P491" s="16"/>
      <c r="Q491" s="16">
        <v>1</v>
      </c>
      <c r="R491" s="16"/>
      <c r="S491" s="16"/>
      <c r="T491" s="16"/>
      <c r="U491" s="16"/>
    </row>
    <row r="492" spans="1:22" x14ac:dyDescent="0.25">
      <c r="A492" s="5">
        <v>483</v>
      </c>
      <c r="B492" s="6"/>
      <c r="C492" s="6" t="s">
        <v>284</v>
      </c>
      <c r="D492" s="7"/>
      <c r="E492" s="5">
        <v>8</v>
      </c>
      <c r="F492" s="7" t="s">
        <v>93</v>
      </c>
      <c r="G492" s="17">
        <v>350</v>
      </c>
      <c r="H492" s="17">
        <v>2800</v>
      </c>
      <c r="I492" s="80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2" x14ac:dyDescent="0.25">
      <c r="A493" s="5">
        <v>484</v>
      </c>
      <c r="B493" s="6"/>
      <c r="C493" s="6" t="s">
        <v>292</v>
      </c>
      <c r="D493" s="7"/>
      <c r="E493" s="5">
        <v>2</v>
      </c>
      <c r="F493" s="7" t="s">
        <v>93</v>
      </c>
      <c r="G493" s="17">
        <v>8000</v>
      </c>
      <c r="H493" s="17">
        <v>16000</v>
      </c>
      <c r="I493" s="80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2" x14ac:dyDescent="0.25">
      <c r="A494" s="5">
        <v>485</v>
      </c>
      <c r="B494" s="6"/>
      <c r="C494" s="6" t="s">
        <v>156</v>
      </c>
      <c r="D494" s="7"/>
      <c r="E494" s="5">
        <v>4</v>
      </c>
      <c r="F494" s="7" t="s">
        <v>153</v>
      </c>
      <c r="G494" s="17">
        <v>550</v>
      </c>
      <c r="H494" s="17">
        <v>2200</v>
      </c>
      <c r="I494" s="80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2" x14ac:dyDescent="0.25">
      <c r="A495" s="5">
        <v>486</v>
      </c>
      <c r="B495" s="6"/>
      <c r="C495" s="6" t="s">
        <v>159</v>
      </c>
      <c r="D495" s="7"/>
      <c r="E495" s="5">
        <v>4</v>
      </c>
      <c r="F495" s="7" t="s">
        <v>153</v>
      </c>
      <c r="G495" s="17">
        <v>550</v>
      </c>
      <c r="H495" s="17">
        <v>2200</v>
      </c>
      <c r="I495" s="80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2" x14ac:dyDescent="0.25">
      <c r="A496" s="5">
        <v>487</v>
      </c>
      <c r="B496" s="6"/>
      <c r="C496" s="6" t="s">
        <v>158</v>
      </c>
      <c r="D496" s="7"/>
      <c r="E496" s="5">
        <v>4</v>
      </c>
      <c r="F496" s="7" t="s">
        <v>153</v>
      </c>
      <c r="G496" s="17">
        <v>550</v>
      </c>
      <c r="H496" s="17">
        <v>2200</v>
      </c>
      <c r="I496" s="80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2" x14ac:dyDescent="0.25">
      <c r="A497" s="5">
        <v>488</v>
      </c>
      <c r="B497" s="6"/>
      <c r="C497" s="6" t="s">
        <v>293</v>
      </c>
      <c r="D497" s="7"/>
      <c r="E497" s="5">
        <v>4</v>
      </c>
      <c r="F497" s="7" t="s">
        <v>153</v>
      </c>
      <c r="G497" s="17">
        <v>550</v>
      </c>
      <c r="H497" s="17">
        <v>2200</v>
      </c>
      <c r="I497" s="80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2" ht="25.5" x14ac:dyDescent="0.25">
      <c r="A498" s="5">
        <v>489</v>
      </c>
      <c r="B498" s="13" t="s">
        <v>276</v>
      </c>
      <c r="C498" s="13" t="s">
        <v>294</v>
      </c>
      <c r="D498" s="14" t="s">
        <v>35</v>
      </c>
      <c r="E498" s="14"/>
      <c r="F498" s="14"/>
      <c r="G498" s="13"/>
      <c r="H498" s="15">
        <v>43112</v>
      </c>
      <c r="I498" s="14" t="s">
        <v>278</v>
      </c>
      <c r="J498" s="16"/>
      <c r="K498" s="23">
        <v>1</v>
      </c>
      <c r="L498" s="23"/>
      <c r="M498" s="23">
        <v>1</v>
      </c>
      <c r="N498" s="23"/>
      <c r="O498" s="23"/>
      <c r="P498" s="23">
        <v>1</v>
      </c>
      <c r="Q498" s="23"/>
      <c r="R498" s="23"/>
      <c r="S498" s="23">
        <v>1</v>
      </c>
      <c r="T498" s="23"/>
      <c r="U498" s="23"/>
    </row>
    <row r="499" spans="1:22" x14ac:dyDescent="0.25">
      <c r="A499" s="5">
        <v>490</v>
      </c>
      <c r="B499" s="6"/>
      <c r="C499" s="6" t="s">
        <v>295</v>
      </c>
      <c r="D499" s="7"/>
      <c r="E499" s="5">
        <v>16</v>
      </c>
      <c r="F499" s="7" t="s">
        <v>121</v>
      </c>
      <c r="G499" s="17">
        <v>1382</v>
      </c>
      <c r="H499" s="17">
        <v>22112</v>
      </c>
      <c r="I499" s="80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2" x14ac:dyDescent="0.25">
      <c r="A500" s="5">
        <v>491</v>
      </c>
      <c r="B500" s="6"/>
      <c r="C500" s="6" t="s">
        <v>296</v>
      </c>
      <c r="D500" s="7"/>
      <c r="E500" s="5">
        <v>60</v>
      </c>
      <c r="F500" s="7" t="s">
        <v>93</v>
      </c>
      <c r="G500" s="17">
        <v>350</v>
      </c>
      <c r="H500" s="17">
        <v>21000</v>
      </c>
      <c r="I500" s="80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2" ht="25.5" x14ac:dyDescent="0.25">
      <c r="A501" s="5">
        <v>492</v>
      </c>
      <c r="B501" s="13" t="s">
        <v>276</v>
      </c>
      <c r="C501" s="64" t="s">
        <v>556</v>
      </c>
      <c r="D501" s="14" t="s">
        <v>35</v>
      </c>
      <c r="E501" s="14"/>
      <c r="F501" s="14"/>
      <c r="G501" s="13"/>
      <c r="H501" s="15">
        <v>12800</v>
      </c>
      <c r="I501" s="14" t="s">
        <v>278</v>
      </c>
      <c r="J501" s="16"/>
      <c r="K501" s="16"/>
      <c r="L501" s="16"/>
      <c r="M501" s="16"/>
      <c r="N501" s="16"/>
      <c r="O501" s="16"/>
      <c r="P501" s="16"/>
      <c r="Q501" s="16">
        <v>1</v>
      </c>
      <c r="R501" s="16"/>
      <c r="S501" s="16"/>
      <c r="T501" s="16"/>
      <c r="U501" s="16"/>
    </row>
    <row r="502" spans="1:22" x14ac:dyDescent="0.25">
      <c r="A502" s="5">
        <v>493</v>
      </c>
      <c r="B502" s="6"/>
      <c r="C502" s="6" t="s">
        <v>156</v>
      </c>
      <c r="D502" s="7"/>
      <c r="E502" s="5">
        <v>2</v>
      </c>
      <c r="F502" s="7" t="s">
        <v>297</v>
      </c>
      <c r="G502" s="17">
        <v>500</v>
      </c>
      <c r="H502" s="17">
        <v>1000</v>
      </c>
      <c r="I502" s="80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2" x14ac:dyDescent="0.25">
      <c r="A503" s="5">
        <v>494</v>
      </c>
      <c r="B503" s="6"/>
      <c r="C503" s="6" t="s">
        <v>158</v>
      </c>
      <c r="D503" s="7"/>
      <c r="E503" s="5">
        <v>2</v>
      </c>
      <c r="F503" s="7" t="s">
        <v>297</v>
      </c>
      <c r="G503" s="17">
        <v>550</v>
      </c>
      <c r="H503" s="17">
        <v>1100</v>
      </c>
      <c r="I503" s="80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2" x14ac:dyDescent="0.25">
      <c r="A504" s="5">
        <v>495</v>
      </c>
      <c r="B504" s="6"/>
      <c r="C504" s="6" t="s">
        <v>159</v>
      </c>
      <c r="D504" s="7"/>
      <c r="E504" s="5">
        <v>2</v>
      </c>
      <c r="F504" s="7" t="s">
        <v>297</v>
      </c>
      <c r="G504" s="17">
        <v>550</v>
      </c>
      <c r="H504" s="17">
        <v>1100</v>
      </c>
      <c r="I504" s="80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2" x14ac:dyDescent="0.25">
      <c r="A505" s="5">
        <v>496</v>
      </c>
      <c r="B505" s="6"/>
      <c r="C505" s="6" t="s">
        <v>160</v>
      </c>
      <c r="D505" s="7"/>
      <c r="E505" s="5">
        <v>2</v>
      </c>
      <c r="F505" s="7" t="s">
        <v>297</v>
      </c>
      <c r="G505" s="17">
        <v>550</v>
      </c>
      <c r="H505" s="17">
        <v>1100</v>
      </c>
      <c r="I505" s="80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2" x14ac:dyDescent="0.25">
      <c r="A506" s="5">
        <v>497</v>
      </c>
      <c r="B506" s="6"/>
      <c r="C506" s="6" t="s">
        <v>288</v>
      </c>
      <c r="D506" s="7"/>
      <c r="E506" s="5">
        <v>1</v>
      </c>
      <c r="F506" s="7" t="s">
        <v>83</v>
      </c>
      <c r="G506" s="17">
        <v>8500</v>
      </c>
      <c r="H506" s="17">
        <v>8500</v>
      </c>
      <c r="I506" s="80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2" x14ac:dyDescent="0.25">
      <c r="A507" s="5">
        <v>498</v>
      </c>
      <c r="B507" s="9" t="s">
        <v>298</v>
      </c>
      <c r="C507" s="9" t="s">
        <v>299</v>
      </c>
      <c r="D507" s="10" t="s">
        <v>32</v>
      </c>
      <c r="E507" s="10"/>
      <c r="F507" s="10"/>
      <c r="G507" s="9"/>
      <c r="H507" s="147">
        <f>H508+H513+H522+H532+H547+H550+H558+H565+H576+H603</f>
        <v>767145</v>
      </c>
      <c r="I507" s="10" t="s">
        <v>278</v>
      </c>
      <c r="J507" s="149">
        <f t="shared" ref="J507:U507" si="12">J508+J513+J522+J532+J547+J550+J558+J565+J576+J603</f>
        <v>0</v>
      </c>
      <c r="K507" s="149">
        <f t="shared" si="12"/>
        <v>4</v>
      </c>
      <c r="L507" s="149">
        <f t="shared" si="12"/>
        <v>1</v>
      </c>
      <c r="M507" s="149">
        <f t="shared" si="12"/>
        <v>2</v>
      </c>
      <c r="N507" s="149">
        <f t="shared" si="12"/>
        <v>4</v>
      </c>
      <c r="O507" s="149">
        <f t="shared" si="12"/>
        <v>1</v>
      </c>
      <c r="P507" s="149">
        <f t="shared" si="12"/>
        <v>2</v>
      </c>
      <c r="Q507" s="149">
        <f t="shared" si="12"/>
        <v>5</v>
      </c>
      <c r="R507" s="149">
        <f t="shared" si="12"/>
        <v>1</v>
      </c>
      <c r="S507" s="149">
        <f t="shared" si="12"/>
        <v>6</v>
      </c>
      <c r="T507" s="149">
        <f t="shared" si="12"/>
        <v>0</v>
      </c>
      <c r="U507" s="149">
        <f t="shared" si="12"/>
        <v>0</v>
      </c>
      <c r="V507" s="1">
        <f>SUM(J507:U507)</f>
        <v>26</v>
      </c>
    </row>
    <row r="508" spans="1:22" ht="25.5" x14ac:dyDescent="0.25">
      <c r="A508" s="5">
        <v>499</v>
      </c>
      <c r="B508" s="13" t="s">
        <v>298</v>
      </c>
      <c r="C508" s="13" t="s">
        <v>313</v>
      </c>
      <c r="D508" s="14" t="s">
        <v>35</v>
      </c>
      <c r="E508" s="14"/>
      <c r="F508" s="14"/>
      <c r="G508" s="13"/>
      <c r="H508" s="15">
        <v>37720</v>
      </c>
      <c r="I508" s="14" t="s">
        <v>278</v>
      </c>
      <c r="J508" s="16"/>
      <c r="K508" s="23">
        <v>1</v>
      </c>
      <c r="L508" s="23"/>
      <c r="M508" s="23"/>
      <c r="N508" s="23">
        <v>1</v>
      </c>
      <c r="O508" s="23"/>
      <c r="P508" s="23"/>
      <c r="Q508" s="23">
        <v>1</v>
      </c>
      <c r="R508" s="23"/>
      <c r="S508" s="23">
        <v>1</v>
      </c>
      <c r="T508" s="23"/>
      <c r="U508" s="23"/>
    </row>
    <row r="509" spans="1:22" x14ac:dyDescent="0.25">
      <c r="A509" s="5">
        <v>500</v>
      </c>
      <c r="B509" s="6"/>
      <c r="C509" s="6" t="s">
        <v>314</v>
      </c>
      <c r="D509" s="7"/>
      <c r="E509" s="5">
        <v>60</v>
      </c>
      <c r="F509" s="7" t="s">
        <v>153</v>
      </c>
      <c r="G509" s="17">
        <v>150</v>
      </c>
      <c r="H509" s="17">
        <v>9000</v>
      </c>
      <c r="I509" s="80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2" x14ac:dyDescent="0.25">
      <c r="A510" s="5">
        <v>501</v>
      </c>
      <c r="B510" s="6"/>
      <c r="C510" s="6" t="s">
        <v>130</v>
      </c>
      <c r="D510" s="7"/>
      <c r="E510" s="5">
        <v>28</v>
      </c>
      <c r="F510" s="7" t="s">
        <v>101</v>
      </c>
      <c r="G510" s="17">
        <v>300</v>
      </c>
      <c r="H510" s="17">
        <v>8400</v>
      </c>
      <c r="I510" s="80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2" x14ac:dyDescent="0.25">
      <c r="A511" s="5">
        <v>502</v>
      </c>
      <c r="B511" s="6"/>
      <c r="C511" s="6" t="s">
        <v>315</v>
      </c>
      <c r="D511" s="7"/>
      <c r="E511" s="5">
        <v>32</v>
      </c>
      <c r="F511" s="7" t="s">
        <v>121</v>
      </c>
      <c r="G511" s="17">
        <v>500</v>
      </c>
      <c r="H511" s="17">
        <v>16000</v>
      </c>
      <c r="I511" s="80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2" x14ac:dyDescent="0.25">
      <c r="A512" s="5">
        <v>503</v>
      </c>
      <c r="B512" s="6"/>
      <c r="C512" s="6" t="s">
        <v>316</v>
      </c>
      <c r="D512" s="7"/>
      <c r="E512" s="5">
        <v>32</v>
      </c>
      <c r="F512" s="7" t="s">
        <v>101</v>
      </c>
      <c r="G512" s="17">
        <v>135</v>
      </c>
      <c r="H512" s="17">
        <v>4320</v>
      </c>
      <c r="I512" s="80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x14ac:dyDescent="0.25">
      <c r="A513" s="5">
        <v>504</v>
      </c>
      <c r="B513" s="13" t="s">
        <v>298</v>
      </c>
      <c r="C513" s="13" t="s">
        <v>317</v>
      </c>
      <c r="D513" s="14" t="s">
        <v>35</v>
      </c>
      <c r="E513" s="14"/>
      <c r="F513" s="14"/>
      <c r="G513" s="13"/>
      <c r="H513" s="15">
        <v>17000</v>
      </c>
      <c r="I513" s="14" t="s">
        <v>278</v>
      </c>
      <c r="J513" s="16"/>
      <c r="K513" s="23"/>
      <c r="L513" s="23"/>
      <c r="M513" s="23">
        <v>1</v>
      </c>
      <c r="N513" s="23"/>
      <c r="O513" s="23"/>
      <c r="P513" s="23"/>
      <c r="Q513" s="23"/>
      <c r="R513" s="23"/>
      <c r="S513" s="23">
        <v>1</v>
      </c>
      <c r="T513" s="23"/>
      <c r="U513" s="23"/>
    </row>
    <row r="514" spans="1:21" x14ac:dyDescent="0.25">
      <c r="A514" s="5">
        <v>505</v>
      </c>
      <c r="B514" s="6"/>
      <c r="C514" s="6" t="s">
        <v>318</v>
      </c>
      <c r="D514" s="7"/>
      <c r="E514" s="5">
        <v>8</v>
      </c>
      <c r="F514" s="7" t="s">
        <v>108</v>
      </c>
      <c r="G514" s="17">
        <v>500</v>
      </c>
      <c r="H514" s="17">
        <v>4000</v>
      </c>
      <c r="I514" s="80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x14ac:dyDescent="0.25">
      <c r="A515" s="5">
        <v>506</v>
      </c>
      <c r="B515" s="6"/>
      <c r="C515" s="6" t="s">
        <v>319</v>
      </c>
      <c r="D515" s="7"/>
      <c r="E515" s="5">
        <v>20</v>
      </c>
      <c r="F515" s="7" t="s">
        <v>108</v>
      </c>
      <c r="G515" s="17">
        <v>140</v>
      </c>
      <c r="H515" s="17">
        <v>2800</v>
      </c>
      <c r="I515" s="80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x14ac:dyDescent="0.25">
      <c r="A516" s="5">
        <v>507</v>
      </c>
      <c r="B516" s="6"/>
      <c r="C516" s="6" t="s">
        <v>320</v>
      </c>
      <c r="D516" s="7"/>
      <c r="E516" s="5">
        <v>24</v>
      </c>
      <c r="F516" s="7" t="s">
        <v>93</v>
      </c>
      <c r="G516" s="17">
        <v>30</v>
      </c>
      <c r="H516" s="17">
        <v>720</v>
      </c>
      <c r="I516" s="80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x14ac:dyDescent="0.25">
      <c r="A517" s="5">
        <v>508</v>
      </c>
      <c r="B517" s="6"/>
      <c r="C517" s="6" t="s">
        <v>321</v>
      </c>
      <c r="D517" s="7"/>
      <c r="E517" s="5">
        <v>32</v>
      </c>
      <c r="F517" s="7" t="s">
        <v>93</v>
      </c>
      <c r="G517" s="17">
        <v>10</v>
      </c>
      <c r="H517" s="17">
        <v>320</v>
      </c>
      <c r="I517" s="80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x14ac:dyDescent="0.25">
      <c r="A518" s="5">
        <v>509</v>
      </c>
      <c r="B518" s="6"/>
      <c r="C518" s="6" t="s">
        <v>322</v>
      </c>
      <c r="D518" s="7"/>
      <c r="E518" s="5">
        <v>4</v>
      </c>
      <c r="F518" s="7" t="s">
        <v>101</v>
      </c>
      <c r="G518" s="17">
        <v>490</v>
      </c>
      <c r="H518" s="17">
        <v>1960</v>
      </c>
      <c r="I518" s="80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x14ac:dyDescent="0.25">
      <c r="A519" s="5">
        <v>510</v>
      </c>
      <c r="B519" s="6"/>
      <c r="C519" s="6" t="s">
        <v>315</v>
      </c>
      <c r="D519" s="7"/>
      <c r="E519" s="5">
        <v>12</v>
      </c>
      <c r="F519" s="7" t="s">
        <v>121</v>
      </c>
      <c r="G519" s="17">
        <v>350</v>
      </c>
      <c r="H519" s="17">
        <v>4200</v>
      </c>
      <c r="I519" s="80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x14ac:dyDescent="0.25">
      <c r="A520" s="5">
        <v>511</v>
      </c>
      <c r="B520" s="6"/>
      <c r="C520" s="6" t="s">
        <v>316</v>
      </c>
      <c r="D520" s="7"/>
      <c r="E520" s="5">
        <v>20</v>
      </c>
      <c r="F520" s="7" t="s">
        <v>101</v>
      </c>
      <c r="G520" s="17">
        <v>80</v>
      </c>
      <c r="H520" s="17">
        <v>1600</v>
      </c>
      <c r="I520" s="80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x14ac:dyDescent="0.25">
      <c r="A521" s="5">
        <v>512</v>
      </c>
      <c r="B521" s="6"/>
      <c r="C521" s="6" t="s">
        <v>323</v>
      </c>
      <c r="D521" s="7"/>
      <c r="E521" s="5">
        <v>20</v>
      </c>
      <c r="F521" s="7" t="s">
        <v>153</v>
      </c>
      <c r="G521" s="17">
        <v>70</v>
      </c>
      <c r="H521" s="17">
        <v>1400</v>
      </c>
      <c r="I521" s="80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ht="25.5" x14ac:dyDescent="0.25">
      <c r="A522" s="5">
        <v>513</v>
      </c>
      <c r="B522" s="13" t="s">
        <v>298</v>
      </c>
      <c r="C522" s="13" t="s">
        <v>324</v>
      </c>
      <c r="D522" s="14" t="s">
        <v>35</v>
      </c>
      <c r="E522" s="14"/>
      <c r="F522" s="14"/>
      <c r="G522" s="13"/>
      <c r="H522" s="15">
        <f>H523+H524+H525+H526+H527+H528+H529+H530+H531</f>
        <v>38000</v>
      </c>
      <c r="I522" s="14" t="s">
        <v>278</v>
      </c>
      <c r="J522" s="16"/>
      <c r="K522" s="16">
        <v>1</v>
      </c>
      <c r="L522" s="16"/>
      <c r="M522" s="16"/>
      <c r="N522" s="16">
        <v>1</v>
      </c>
      <c r="O522" s="16"/>
      <c r="P522" s="16"/>
      <c r="Q522" s="16">
        <v>1</v>
      </c>
      <c r="R522" s="16"/>
      <c r="S522" s="16">
        <v>1</v>
      </c>
      <c r="T522" s="16"/>
      <c r="U522" s="16"/>
    </row>
    <row r="523" spans="1:21" x14ac:dyDescent="0.25">
      <c r="A523" s="5">
        <v>514</v>
      </c>
      <c r="B523" s="6"/>
      <c r="C523" s="6" t="s">
        <v>325</v>
      </c>
      <c r="D523" s="7"/>
      <c r="E523" s="78">
        <f>5*4</f>
        <v>20</v>
      </c>
      <c r="F523" s="7" t="s">
        <v>91</v>
      </c>
      <c r="G523" s="17">
        <v>525</v>
      </c>
      <c r="H523" s="17">
        <f>E523*G523</f>
        <v>10500</v>
      </c>
      <c r="I523" s="80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x14ac:dyDescent="0.25">
      <c r="A524" s="5">
        <v>515</v>
      </c>
      <c r="B524" s="6"/>
      <c r="C524" s="6" t="s">
        <v>326</v>
      </c>
      <c r="D524" s="7"/>
      <c r="E524" s="78">
        <f>3*4</f>
        <v>12</v>
      </c>
      <c r="F524" s="7" t="s">
        <v>91</v>
      </c>
      <c r="G524" s="17">
        <v>600</v>
      </c>
      <c r="H524" s="17">
        <f t="shared" ref="H524:H531" si="13">E524*G524</f>
        <v>7200</v>
      </c>
      <c r="I524" s="80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x14ac:dyDescent="0.25">
      <c r="A525" s="5">
        <v>516</v>
      </c>
      <c r="B525" s="6"/>
      <c r="C525" s="6" t="s">
        <v>327</v>
      </c>
      <c r="D525" s="7"/>
      <c r="E525" s="78">
        <v>4</v>
      </c>
      <c r="F525" s="7" t="s">
        <v>93</v>
      </c>
      <c r="G525" s="17">
        <v>1600</v>
      </c>
      <c r="H525" s="17">
        <f t="shared" si="13"/>
        <v>6400</v>
      </c>
      <c r="I525" s="80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x14ac:dyDescent="0.25">
      <c r="A526" s="5">
        <v>517</v>
      </c>
      <c r="B526" s="6"/>
      <c r="C526" s="6" t="s">
        <v>328</v>
      </c>
      <c r="D526" s="7"/>
      <c r="E526" s="78">
        <v>4</v>
      </c>
      <c r="F526" s="7" t="s">
        <v>101</v>
      </c>
      <c r="G526" s="17">
        <v>300</v>
      </c>
      <c r="H526" s="17">
        <f t="shared" si="13"/>
        <v>1200</v>
      </c>
      <c r="I526" s="80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x14ac:dyDescent="0.25">
      <c r="A527" s="5">
        <v>518</v>
      </c>
      <c r="B527" s="6"/>
      <c r="C527" s="6" t="s">
        <v>329</v>
      </c>
      <c r="D527" s="7"/>
      <c r="E527" s="78">
        <v>4</v>
      </c>
      <c r="F527" s="7" t="s">
        <v>93</v>
      </c>
      <c r="G527" s="17">
        <v>50</v>
      </c>
      <c r="H527" s="17">
        <f t="shared" si="13"/>
        <v>200</v>
      </c>
      <c r="I527" s="80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x14ac:dyDescent="0.25">
      <c r="A528" s="5">
        <v>519</v>
      </c>
      <c r="B528" s="6"/>
      <c r="C528" s="6" t="s">
        <v>220</v>
      </c>
      <c r="D528" s="7"/>
      <c r="E528" s="78">
        <v>16</v>
      </c>
      <c r="F528" s="7" t="s">
        <v>93</v>
      </c>
      <c r="G528" s="17">
        <v>60</v>
      </c>
      <c r="H528" s="17">
        <f t="shared" si="13"/>
        <v>960</v>
      </c>
      <c r="I528" s="80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x14ac:dyDescent="0.25">
      <c r="A529" s="5">
        <v>520</v>
      </c>
      <c r="B529" s="6"/>
      <c r="C529" s="6" t="s">
        <v>330</v>
      </c>
      <c r="D529" s="7"/>
      <c r="E529" s="78">
        <v>20</v>
      </c>
      <c r="F529" s="7" t="s">
        <v>93</v>
      </c>
      <c r="G529" s="17">
        <v>77</v>
      </c>
      <c r="H529" s="17">
        <f t="shared" si="13"/>
        <v>1540</v>
      </c>
      <c r="I529" s="80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x14ac:dyDescent="0.25">
      <c r="A530" s="5">
        <v>521</v>
      </c>
      <c r="B530" s="6"/>
      <c r="C530" s="6" t="s">
        <v>331</v>
      </c>
      <c r="D530" s="7"/>
      <c r="E530" s="78">
        <f>15*4</f>
        <v>60</v>
      </c>
      <c r="F530" s="7" t="s">
        <v>93</v>
      </c>
      <c r="G530" s="17">
        <v>68</v>
      </c>
      <c r="H530" s="17">
        <f t="shared" si="13"/>
        <v>4080</v>
      </c>
      <c r="I530" s="80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x14ac:dyDescent="0.25">
      <c r="A531" s="5">
        <v>522</v>
      </c>
      <c r="B531" s="6"/>
      <c r="C531" s="6" t="s">
        <v>332</v>
      </c>
      <c r="D531" s="7"/>
      <c r="E531" s="78">
        <v>8</v>
      </c>
      <c r="F531" s="7" t="s">
        <v>101</v>
      </c>
      <c r="G531" s="17">
        <v>740</v>
      </c>
      <c r="H531" s="17">
        <f t="shared" si="13"/>
        <v>5920</v>
      </c>
      <c r="I531" s="80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x14ac:dyDescent="0.25">
      <c r="A532" s="5">
        <v>523</v>
      </c>
      <c r="B532" s="13" t="s">
        <v>298</v>
      </c>
      <c r="C532" s="13" t="s">
        <v>47</v>
      </c>
      <c r="D532" s="14" t="s">
        <v>35</v>
      </c>
      <c r="E532" s="14"/>
      <c r="F532" s="14"/>
      <c r="G532" s="13"/>
      <c r="H532" s="15">
        <v>28195</v>
      </c>
      <c r="I532" s="14" t="s">
        <v>278</v>
      </c>
      <c r="J532" s="16"/>
      <c r="K532" s="16"/>
      <c r="L532" s="16"/>
      <c r="M532" s="16"/>
      <c r="N532" s="16"/>
      <c r="O532" s="16"/>
      <c r="P532" s="16"/>
      <c r="Q532" s="16">
        <v>1</v>
      </c>
      <c r="R532" s="16"/>
      <c r="S532" s="16"/>
      <c r="T532" s="16"/>
      <c r="U532" s="16"/>
    </row>
    <row r="533" spans="1:21" x14ac:dyDescent="0.25">
      <c r="A533" s="5">
        <v>524</v>
      </c>
      <c r="B533" s="6"/>
      <c r="C533" s="6" t="s">
        <v>333</v>
      </c>
      <c r="D533" s="7"/>
      <c r="E533" s="5">
        <v>20</v>
      </c>
      <c r="F533" s="7" t="s">
        <v>91</v>
      </c>
      <c r="G533" s="17">
        <v>250</v>
      </c>
      <c r="H533" s="17">
        <v>5000</v>
      </c>
      <c r="I533" s="80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x14ac:dyDescent="0.25">
      <c r="A534" s="5">
        <v>525</v>
      </c>
      <c r="B534" s="6"/>
      <c r="C534" s="6" t="s">
        <v>334</v>
      </c>
      <c r="D534" s="7"/>
      <c r="E534" s="5">
        <v>8</v>
      </c>
      <c r="F534" s="7" t="s">
        <v>91</v>
      </c>
      <c r="G534" s="17">
        <v>265</v>
      </c>
      <c r="H534" s="17">
        <v>2120</v>
      </c>
      <c r="I534" s="80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x14ac:dyDescent="0.25">
      <c r="A535" s="5">
        <v>526</v>
      </c>
      <c r="B535" s="6"/>
      <c r="C535" s="6" t="s">
        <v>115</v>
      </c>
      <c r="D535" s="7"/>
      <c r="E535" s="5">
        <v>10</v>
      </c>
      <c r="F535" s="7" t="s">
        <v>108</v>
      </c>
      <c r="G535" s="17">
        <v>125</v>
      </c>
      <c r="H535" s="17">
        <v>1250</v>
      </c>
      <c r="I535" s="80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x14ac:dyDescent="0.25">
      <c r="A536" s="5">
        <v>527</v>
      </c>
      <c r="B536" s="6"/>
      <c r="C536" s="6" t="s">
        <v>96</v>
      </c>
      <c r="D536" s="7"/>
      <c r="E536" s="5">
        <v>85</v>
      </c>
      <c r="F536" s="7" t="s">
        <v>93</v>
      </c>
      <c r="G536" s="17">
        <v>85</v>
      </c>
      <c r="H536" s="17">
        <v>7225</v>
      </c>
      <c r="I536" s="80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x14ac:dyDescent="0.25">
      <c r="A537" s="5">
        <v>528</v>
      </c>
      <c r="B537" s="6"/>
      <c r="C537" s="6" t="s">
        <v>335</v>
      </c>
      <c r="D537" s="7"/>
      <c r="E537" s="5">
        <v>10</v>
      </c>
      <c r="F537" s="7" t="s">
        <v>108</v>
      </c>
      <c r="G537" s="17">
        <v>140</v>
      </c>
      <c r="H537" s="17">
        <v>1400</v>
      </c>
      <c r="I537" s="80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x14ac:dyDescent="0.25">
      <c r="A538" s="5">
        <v>529</v>
      </c>
      <c r="B538" s="6"/>
      <c r="C538" s="6" t="s">
        <v>336</v>
      </c>
      <c r="D538" s="7"/>
      <c r="E538" s="5">
        <v>10</v>
      </c>
      <c r="F538" s="7" t="s">
        <v>108</v>
      </c>
      <c r="G538" s="17">
        <v>155</v>
      </c>
      <c r="H538" s="17">
        <v>1550</v>
      </c>
      <c r="I538" s="80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x14ac:dyDescent="0.25">
      <c r="A539" s="5">
        <v>530</v>
      </c>
      <c r="B539" s="6"/>
      <c r="C539" s="6" t="s">
        <v>337</v>
      </c>
      <c r="D539" s="7"/>
      <c r="E539" s="5">
        <v>10</v>
      </c>
      <c r="F539" s="7" t="s">
        <v>108</v>
      </c>
      <c r="G539" s="17">
        <v>165</v>
      </c>
      <c r="H539" s="17">
        <v>1650</v>
      </c>
      <c r="I539" s="80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x14ac:dyDescent="0.25">
      <c r="A540" s="5">
        <v>531</v>
      </c>
      <c r="B540" s="6"/>
      <c r="C540" s="6" t="s">
        <v>338</v>
      </c>
      <c r="D540" s="7"/>
      <c r="E540" s="5">
        <v>10</v>
      </c>
      <c r="F540" s="7" t="s">
        <v>108</v>
      </c>
      <c r="G540" s="17">
        <v>175</v>
      </c>
      <c r="H540" s="17">
        <v>1750</v>
      </c>
      <c r="I540" s="80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x14ac:dyDescent="0.25">
      <c r="A541" s="5">
        <v>532</v>
      </c>
      <c r="B541" s="6"/>
      <c r="C541" s="6" t="s">
        <v>339</v>
      </c>
      <c r="D541" s="7"/>
      <c r="E541" s="5">
        <v>10</v>
      </c>
      <c r="F541" s="7" t="s">
        <v>108</v>
      </c>
      <c r="G541" s="17">
        <v>185</v>
      </c>
      <c r="H541" s="17">
        <v>1850</v>
      </c>
      <c r="I541" s="80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x14ac:dyDescent="0.25">
      <c r="A542" s="5">
        <v>533</v>
      </c>
      <c r="B542" s="6"/>
      <c r="C542" s="6" t="s">
        <v>340</v>
      </c>
      <c r="D542" s="7"/>
      <c r="E542" s="5">
        <v>10</v>
      </c>
      <c r="F542" s="7" t="s">
        <v>108</v>
      </c>
      <c r="G542" s="17">
        <v>150</v>
      </c>
      <c r="H542" s="17">
        <v>1500</v>
      </c>
      <c r="I542" s="80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x14ac:dyDescent="0.25">
      <c r="A543" s="5">
        <v>534</v>
      </c>
      <c r="B543" s="6"/>
      <c r="C543" s="6" t="s">
        <v>92</v>
      </c>
      <c r="D543" s="7"/>
      <c r="E543" s="5">
        <v>10</v>
      </c>
      <c r="F543" s="7" t="s">
        <v>93</v>
      </c>
      <c r="G543" s="17">
        <v>185</v>
      </c>
      <c r="H543" s="17">
        <v>1850</v>
      </c>
      <c r="I543" s="80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x14ac:dyDescent="0.25">
      <c r="A544" s="5">
        <v>535</v>
      </c>
      <c r="B544" s="6"/>
      <c r="C544" s="6" t="s">
        <v>341</v>
      </c>
      <c r="D544" s="7"/>
      <c r="E544" s="5">
        <v>10</v>
      </c>
      <c r="F544" s="7" t="s">
        <v>93</v>
      </c>
      <c r="G544" s="17">
        <v>35</v>
      </c>
      <c r="H544" s="17">
        <v>350</v>
      </c>
      <c r="I544" s="80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x14ac:dyDescent="0.25">
      <c r="A545" s="5">
        <v>536</v>
      </c>
      <c r="B545" s="6"/>
      <c r="C545" s="6" t="s">
        <v>262</v>
      </c>
      <c r="D545" s="7"/>
      <c r="E545" s="5">
        <v>10</v>
      </c>
      <c r="F545" s="7" t="s">
        <v>93</v>
      </c>
      <c r="G545" s="17">
        <v>35</v>
      </c>
      <c r="H545" s="17">
        <v>350</v>
      </c>
      <c r="I545" s="80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x14ac:dyDescent="0.25">
      <c r="A546" s="5">
        <v>537</v>
      </c>
      <c r="B546" s="6"/>
      <c r="C546" s="6" t="s">
        <v>342</v>
      </c>
      <c r="D546" s="7"/>
      <c r="E546" s="5">
        <v>10</v>
      </c>
      <c r="F546" s="7" t="s">
        <v>93</v>
      </c>
      <c r="G546" s="17">
        <v>35</v>
      </c>
      <c r="H546" s="17">
        <v>350</v>
      </c>
      <c r="I546" s="80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x14ac:dyDescent="0.25">
      <c r="A547" s="5">
        <v>538</v>
      </c>
      <c r="B547" s="13" t="s">
        <v>298</v>
      </c>
      <c r="C547" s="13" t="s">
        <v>347</v>
      </c>
      <c r="D547" s="14" t="s">
        <v>35</v>
      </c>
      <c r="E547" s="14"/>
      <c r="F547" s="14"/>
      <c r="G547" s="13"/>
      <c r="H547" s="15">
        <v>46400</v>
      </c>
      <c r="I547" s="14" t="s">
        <v>278</v>
      </c>
      <c r="J547" s="16"/>
      <c r="K547" s="16">
        <v>1</v>
      </c>
      <c r="L547" s="16"/>
      <c r="M547" s="16"/>
      <c r="N547" s="16">
        <v>1</v>
      </c>
      <c r="O547" s="16"/>
      <c r="P547" s="16"/>
      <c r="Q547" s="16">
        <v>1</v>
      </c>
      <c r="R547" s="16"/>
      <c r="S547" s="16">
        <v>1</v>
      </c>
      <c r="T547" s="16"/>
      <c r="U547" s="16"/>
    </row>
    <row r="548" spans="1:21" x14ac:dyDescent="0.25">
      <c r="A548" s="5">
        <v>539</v>
      </c>
      <c r="B548" s="6"/>
      <c r="C548" s="6" t="s">
        <v>348</v>
      </c>
      <c r="D548" s="7"/>
      <c r="E548" s="5">
        <v>128</v>
      </c>
      <c r="F548" s="7" t="s">
        <v>91</v>
      </c>
      <c r="G548" s="17">
        <v>130</v>
      </c>
      <c r="H548" s="17">
        <v>16640</v>
      </c>
      <c r="I548" s="80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x14ac:dyDescent="0.25">
      <c r="A549" s="5">
        <v>540</v>
      </c>
      <c r="B549" s="6"/>
      <c r="C549" s="6" t="s">
        <v>349</v>
      </c>
      <c r="D549" s="7"/>
      <c r="E549" s="5">
        <v>24</v>
      </c>
      <c r="F549" s="7" t="s">
        <v>350</v>
      </c>
      <c r="G549" s="17">
        <v>1240</v>
      </c>
      <c r="H549" s="17">
        <v>29760</v>
      </c>
      <c r="I549" s="80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ht="25.5" x14ac:dyDescent="0.25">
      <c r="A550" s="5">
        <v>541</v>
      </c>
      <c r="B550" s="13" t="s">
        <v>298</v>
      </c>
      <c r="C550" s="13" t="s">
        <v>294</v>
      </c>
      <c r="D550" s="14" t="s">
        <v>35</v>
      </c>
      <c r="E550" s="14"/>
      <c r="F550" s="14"/>
      <c r="G550" s="13"/>
      <c r="H550" s="15">
        <v>23100</v>
      </c>
      <c r="I550" s="14" t="s">
        <v>278</v>
      </c>
      <c r="J550" s="16"/>
      <c r="K550" s="23">
        <v>1</v>
      </c>
      <c r="L550" s="23"/>
      <c r="M550" s="23">
        <v>1</v>
      </c>
      <c r="N550" s="23"/>
      <c r="O550" s="23"/>
      <c r="P550" s="23">
        <v>1</v>
      </c>
      <c r="Q550" s="23"/>
      <c r="R550" s="23"/>
      <c r="S550" s="23">
        <v>1</v>
      </c>
      <c r="T550" s="23"/>
      <c r="U550" s="23"/>
    </row>
    <row r="551" spans="1:21" x14ac:dyDescent="0.25">
      <c r="A551" s="5">
        <v>542</v>
      </c>
      <c r="B551" s="6"/>
      <c r="C551" s="6" t="s">
        <v>110</v>
      </c>
      <c r="D551" s="7"/>
      <c r="E551" s="5">
        <v>40</v>
      </c>
      <c r="F551" s="7" t="s">
        <v>91</v>
      </c>
      <c r="G551" s="17">
        <v>155</v>
      </c>
      <c r="H551" s="17">
        <v>6200</v>
      </c>
      <c r="I551" s="80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x14ac:dyDescent="0.25">
      <c r="A552" s="5">
        <v>543</v>
      </c>
      <c r="B552" s="6"/>
      <c r="C552" s="6" t="s">
        <v>115</v>
      </c>
      <c r="D552" s="7"/>
      <c r="E552" s="5">
        <v>24</v>
      </c>
      <c r="F552" s="7" t="s">
        <v>108</v>
      </c>
      <c r="G552" s="17">
        <v>70</v>
      </c>
      <c r="H552" s="17">
        <v>1680</v>
      </c>
      <c r="I552" s="80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x14ac:dyDescent="0.25">
      <c r="A553" s="5">
        <v>544</v>
      </c>
      <c r="B553" s="6"/>
      <c r="C553" s="6" t="s">
        <v>96</v>
      </c>
      <c r="D553" s="7"/>
      <c r="E553" s="5">
        <v>100</v>
      </c>
      <c r="F553" s="7" t="s">
        <v>93</v>
      </c>
      <c r="G553" s="17">
        <v>65</v>
      </c>
      <c r="H553" s="17">
        <v>6500</v>
      </c>
      <c r="I553" s="80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x14ac:dyDescent="0.25">
      <c r="A554" s="5">
        <v>545</v>
      </c>
      <c r="B554" s="6"/>
      <c r="C554" s="6" t="s">
        <v>116</v>
      </c>
      <c r="D554" s="7"/>
      <c r="E554" s="5">
        <v>100</v>
      </c>
      <c r="F554" s="7" t="s">
        <v>93</v>
      </c>
      <c r="G554" s="17">
        <v>15</v>
      </c>
      <c r="H554" s="17">
        <v>1500</v>
      </c>
      <c r="I554" s="80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x14ac:dyDescent="0.25">
      <c r="A555" s="5">
        <v>546</v>
      </c>
      <c r="B555" s="6"/>
      <c r="C555" s="6" t="s">
        <v>118</v>
      </c>
      <c r="D555" s="7"/>
      <c r="E555" s="5">
        <v>100</v>
      </c>
      <c r="F555" s="7" t="s">
        <v>93</v>
      </c>
      <c r="G555" s="17">
        <v>25</v>
      </c>
      <c r="H555" s="17">
        <v>2500</v>
      </c>
      <c r="I555" s="80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x14ac:dyDescent="0.25">
      <c r="A556" s="5">
        <v>547</v>
      </c>
      <c r="B556" s="6"/>
      <c r="C556" s="6" t="s">
        <v>195</v>
      </c>
      <c r="D556" s="7"/>
      <c r="E556" s="5">
        <v>80</v>
      </c>
      <c r="F556" s="7" t="s">
        <v>153</v>
      </c>
      <c r="G556" s="17">
        <v>35</v>
      </c>
      <c r="H556" s="17">
        <v>2800</v>
      </c>
      <c r="I556" s="80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x14ac:dyDescent="0.25">
      <c r="A557" s="5">
        <v>548</v>
      </c>
      <c r="B557" s="6"/>
      <c r="C557" s="6" t="s">
        <v>135</v>
      </c>
      <c r="D557" s="7"/>
      <c r="E557" s="5">
        <v>16</v>
      </c>
      <c r="F557" s="7" t="s">
        <v>108</v>
      </c>
      <c r="G557" s="17">
        <v>120</v>
      </c>
      <c r="H557" s="17">
        <v>1920</v>
      </c>
      <c r="I557" s="80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ht="25.5" x14ac:dyDescent="0.25">
      <c r="A558" s="5">
        <v>549</v>
      </c>
      <c r="B558" s="13" t="s">
        <v>298</v>
      </c>
      <c r="C558" s="13" t="s">
        <v>357</v>
      </c>
      <c r="D558" s="14" t="s">
        <v>35</v>
      </c>
      <c r="E558" s="14"/>
      <c r="F558" s="14"/>
      <c r="G558" s="13"/>
      <c r="H558" s="15">
        <v>25500</v>
      </c>
      <c r="I558" s="14" t="s">
        <v>278</v>
      </c>
      <c r="J558" s="16"/>
      <c r="K558" s="23"/>
      <c r="L558" s="23">
        <v>1</v>
      </c>
      <c r="M558" s="23"/>
      <c r="N558" s="23"/>
      <c r="O558" s="23"/>
      <c r="P558" s="23">
        <v>1</v>
      </c>
      <c r="Q558" s="23"/>
      <c r="R558" s="23"/>
      <c r="S558" s="23"/>
      <c r="T558" s="23"/>
      <c r="U558" s="23"/>
    </row>
    <row r="559" spans="1:21" x14ac:dyDescent="0.25">
      <c r="A559" s="5">
        <v>550</v>
      </c>
      <c r="B559" s="6"/>
      <c r="C559" s="6" t="s">
        <v>217</v>
      </c>
      <c r="D559" s="7"/>
      <c r="E559" s="5">
        <v>200</v>
      </c>
      <c r="F559" s="7" t="s">
        <v>93</v>
      </c>
      <c r="G559" s="17">
        <v>30</v>
      </c>
      <c r="H559" s="17">
        <v>6000</v>
      </c>
      <c r="I559" s="80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x14ac:dyDescent="0.25">
      <c r="A560" s="5">
        <v>551</v>
      </c>
      <c r="B560" s="6"/>
      <c r="C560" s="6" t="s">
        <v>214</v>
      </c>
      <c r="D560" s="7"/>
      <c r="E560" s="5">
        <v>300</v>
      </c>
      <c r="F560" s="7" t="s">
        <v>93</v>
      </c>
      <c r="G560" s="17">
        <v>15</v>
      </c>
      <c r="H560" s="17">
        <v>4500</v>
      </c>
      <c r="I560" s="80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2" x14ac:dyDescent="0.25">
      <c r="A561" s="5">
        <v>552</v>
      </c>
      <c r="B561" s="6"/>
      <c r="C561" s="6" t="s">
        <v>323</v>
      </c>
      <c r="D561" s="7"/>
      <c r="E561" s="5">
        <v>30</v>
      </c>
      <c r="F561" s="7" t="s">
        <v>153</v>
      </c>
      <c r="G561" s="17">
        <v>150</v>
      </c>
      <c r="H561" s="17">
        <v>4500</v>
      </c>
      <c r="I561" s="80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2" x14ac:dyDescent="0.25">
      <c r="A562" s="5">
        <v>553</v>
      </c>
      <c r="B562" s="6"/>
      <c r="C562" s="6" t="s">
        <v>130</v>
      </c>
      <c r="D562" s="7"/>
      <c r="E562" s="5">
        <v>30</v>
      </c>
      <c r="F562" s="7" t="s">
        <v>101</v>
      </c>
      <c r="G562" s="17">
        <v>120</v>
      </c>
      <c r="H562" s="17">
        <v>3600</v>
      </c>
      <c r="I562" s="80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2" x14ac:dyDescent="0.25">
      <c r="A563" s="5">
        <v>554</v>
      </c>
      <c r="B563" s="6"/>
      <c r="C563" s="6" t="s">
        <v>358</v>
      </c>
      <c r="D563" s="7"/>
      <c r="E563" s="5">
        <v>40</v>
      </c>
      <c r="F563" s="7" t="s">
        <v>153</v>
      </c>
      <c r="G563" s="17">
        <v>75</v>
      </c>
      <c r="H563" s="17">
        <v>3000</v>
      </c>
      <c r="I563" s="80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2" x14ac:dyDescent="0.25">
      <c r="A564" s="5">
        <v>555</v>
      </c>
      <c r="B564" s="6"/>
      <c r="C564" s="6" t="s">
        <v>316</v>
      </c>
      <c r="D564" s="7"/>
      <c r="E564" s="5">
        <v>30</v>
      </c>
      <c r="F564" s="7" t="s">
        <v>101</v>
      </c>
      <c r="G564" s="17">
        <v>130</v>
      </c>
      <c r="H564" s="17">
        <v>3900</v>
      </c>
      <c r="I564" s="80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2" ht="25.5" x14ac:dyDescent="0.25">
      <c r="A565" s="5">
        <v>556</v>
      </c>
      <c r="B565" s="13" t="s">
        <v>298</v>
      </c>
      <c r="C565" s="13" t="s">
        <v>62</v>
      </c>
      <c r="D565" s="14" t="s">
        <v>35</v>
      </c>
      <c r="E565" s="14"/>
      <c r="F565" s="14"/>
      <c r="G565" s="13"/>
      <c r="H565" s="15">
        <v>135000</v>
      </c>
      <c r="I565" s="14" t="s">
        <v>278</v>
      </c>
      <c r="J565" s="16"/>
      <c r="K565" s="16"/>
      <c r="L565" s="16"/>
      <c r="M565" s="16"/>
      <c r="N565" s="16">
        <v>1</v>
      </c>
      <c r="O565" s="16"/>
      <c r="P565" s="16"/>
      <c r="Q565" s="16"/>
      <c r="R565" s="16"/>
      <c r="S565" s="16">
        <v>1</v>
      </c>
      <c r="T565" s="16"/>
      <c r="U565" s="16"/>
      <c r="V565" s="22" t="s">
        <v>43</v>
      </c>
    </row>
    <row r="566" spans="1:22" x14ac:dyDescent="0.25">
      <c r="A566" s="5">
        <v>557</v>
      </c>
      <c r="B566" s="6"/>
      <c r="C566" s="6" t="s">
        <v>359</v>
      </c>
      <c r="D566" s="7"/>
      <c r="E566" s="5">
        <v>16</v>
      </c>
      <c r="F566" s="7" t="s">
        <v>93</v>
      </c>
      <c r="G566" s="17">
        <v>6000</v>
      </c>
      <c r="H566" s="17">
        <v>96000</v>
      </c>
      <c r="I566" s="80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2" x14ac:dyDescent="0.25">
      <c r="A567" s="5">
        <v>558</v>
      </c>
      <c r="B567" s="6"/>
      <c r="C567" s="6" t="s">
        <v>360</v>
      </c>
      <c r="D567" s="7"/>
      <c r="E567" s="5">
        <v>16</v>
      </c>
      <c r="F567" s="7" t="s">
        <v>361</v>
      </c>
      <c r="G567" s="17">
        <v>500</v>
      </c>
      <c r="H567" s="17">
        <v>8000</v>
      </c>
      <c r="I567" s="80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2" x14ac:dyDescent="0.25">
      <c r="A568" s="5">
        <v>559</v>
      </c>
      <c r="B568" s="6"/>
      <c r="C568" s="6" t="s">
        <v>362</v>
      </c>
      <c r="D568" s="7"/>
      <c r="E568" s="5">
        <v>16</v>
      </c>
      <c r="F568" s="7" t="s">
        <v>93</v>
      </c>
      <c r="G568" s="17">
        <v>470</v>
      </c>
      <c r="H568" s="17">
        <v>7520</v>
      </c>
      <c r="I568" s="80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2" x14ac:dyDescent="0.25">
      <c r="A569" s="5">
        <v>560</v>
      </c>
      <c r="B569" s="6"/>
      <c r="C569" s="6" t="s">
        <v>363</v>
      </c>
      <c r="D569" s="7"/>
      <c r="E569" s="5">
        <v>16</v>
      </c>
      <c r="F569" s="7" t="s">
        <v>361</v>
      </c>
      <c r="G569" s="17">
        <v>150</v>
      </c>
      <c r="H569" s="17">
        <v>2400</v>
      </c>
      <c r="I569" s="80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2" x14ac:dyDescent="0.25">
      <c r="A570" s="5">
        <v>561</v>
      </c>
      <c r="B570" s="6"/>
      <c r="C570" s="6" t="s">
        <v>364</v>
      </c>
      <c r="D570" s="7"/>
      <c r="E570" s="5">
        <v>16</v>
      </c>
      <c r="F570" s="7" t="s">
        <v>361</v>
      </c>
      <c r="G570" s="17">
        <v>150</v>
      </c>
      <c r="H570" s="17">
        <v>2400</v>
      </c>
      <c r="I570" s="80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2" x14ac:dyDescent="0.25">
      <c r="A571" s="5">
        <v>562</v>
      </c>
      <c r="B571" s="6"/>
      <c r="C571" s="6" t="s">
        <v>217</v>
      </c>
      <c r="D571" s="7"/>
      <c r="E571" s="5">
        <v>16</v>
      </c>
      <c r="F571" s="7" t="s">
        <v>93</v>
      </c>
      <c r="G571" s="17">
        <v>150</v>
      </c>
      <c r="H571" s="17">
        <v>2400</v>
      </c>
      <c r="I571" s="80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2" x14ac:dyDescent="0.25">
      <c r="A572" s="5">
        <v>563</v>
      </c>
      <c r="B572" s="6"/>
      <c r="C572" s="6" t="s">
        <v>94</v>
      </c>
      <c r="D572" s="7"/>
      <c r="E572" s="5">
        <v>16</v>
      </c>
      <c r="F572" s="7" t="s">
        <v>93</v>
      </c>
      <c r="G572" s="17">
        <v>9.5</v>
      </c>
      <c r="H572" s="17">
        <v>152</v>
      </c>
      <c r="I572" s="80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2" x14ac:dyDescent="0.25">
      <c r="A573" s="5">
        <v>564</v>
      </c>
      <c r="B573" s="6"/>
      <c r="C573" s="6" t="s">
        <v>344</v>
      </c>
      <c r="D573" s="7"/>
      <c r="E573" s="5">
        <v>32</v>
      </c>
      <c r="F573" s="7" t="s">
        <v>93</v>
      </c>
      <c r="G573" s="17">
        <v>79</v>
      </c>
      <c r="H573" s="17">
        <v>2528</v>
      </c>
      <c r="I573" s="80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2" x14ac:dyDescent="0.25">
      <c r="A574" s="5">
        <v>565</v>
      </c>
      <c r="B574" s="6"/>
      <c r="C574" s="6" t="s">
        <v>365</v>
      </c>
      <c r="D574" s="7"/>
      <c r="E574" s="5">
        <v>16</v>
      </c>
      <c r="F574" s="7" t="s">
        <v>93</v>
      </c>
      <c r="G574" s="17">
        <v>500</v>
      </c>
      <c r="H574" s="17">
        <v>8000</v>
      </c>
      <c r="I574" s="80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2" x14ac:dyDescent="0.25">
      <c r="A575" s="5">
        <v>566</v>
      </c>
      <c r="B575" s="6"/>
      <c r="C575" s="6" t="s">
        <v>366</v>
      </c>
      <c r="D575" s="7"/>
      <c r="E575" s="5">
        <v>16</v>
      </c>
      <c r="F575" s="7" t="s">
        <v>93</v>
      </c>
      <c r="G575" s="17">
        <v>350</v>
      </c>
      <c r="H575" s="17">
        <v>5600</v>
      </c>
      <c r="I575" s="80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2" x14ac:dyDescent="0.25">
      <c r="A576" s="5">
        <v>567</v>
      </c>
      <c r="B576" s="13" t="s">
        <v>298</v>
      </c>
      <c r="C576" s="13" t="s">
        <v>279</v>
      </c>
      <c r="D576" s="14" t="s">
        <v>35</v>
      </c>
      <c r="E576" s="14"/>
      <c r="F576" s="14"/>
      <c r="G576" s="13"/>
      <c r="H576" s="15">
        <v>399400</v>
      </c>
      <c r="I576" s="14" t="s">
        <v>278</v>
      </c>
      <c r="J576" s="16"/>
      <c r="K576" s="16"/>
      <c r="L576" s="16"/>
      <c r="M576" s="16"/>
      <c r="N576" s="16"/>
      <c r="O576" s="16">
        <v>1</v>
      </c>
      <c r="P576" s="16"/>
      <c r="Q576" s="16"/>
      <c r="R576" s="16">
        <v>1</v>
      </c>
      <c r="S576" s="16"/>
      <c r="T576" s="16"/>
      <c r="U576" s="16"/>
    </row>
    <row r="577" spans="1:21" x14ac:dyDescent="0.25">
      <c r="A577" s="5">
        <v>568</v>
      </c>
      <c r="B577" s="6"/>
      <c r="C577" s="6" t="s">
        <v>369</v>
      </c>
      <c r="D577" s="7"/>
      <c r="E577" s="5">
        <v>6</v>
      </c>
      <c r="F577" s="7" t="s">
        <v>93</v>
      </c>
      <c r="G577" s="17">
        <v>3500</v>
      </c>
      <c r="H577" s="17">
        <v>21000</v>
      </c>
      <c r="I577" s="80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x14ac:dyDescent="0.25">
      <c r="A578" s="5">
        <v>569</v>
      </c>
      <c r="B578" s="6"/>
      <c r="C578" s="6" t="s">
        <v>132</v>
      </c>
      <c r="D578" s="7"/>
      <c r="E578" s="5">
        <v>400</v>
      </c>
      <c r="F578" s="7" t="s">
        <v>91</v>
      </c>
      <c r="G578" s="17">
        <v>220</v>
      </c>
      <c r="H578" s="17">
        <v>88000</v>
      </c>
      <c r="I578" s="80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x14ac:dyDescent="0.25">
      <c r="A579" s="5">
        <v>570</v>
      </c>
      <c r="B579" s="6"/>
      <c r="C579" s="6" t="s">
        <v>370</v>
      </c>
      <c r="D579" s="7"/>
      <c r="E579" s="5">
        <v>120</v>
      </c>
      <c r="F579" s="7" t="s">
        <v>91</v>
      </c>
      <c r="G579" s="17">
        <v>250</v>
      </c>
      <c r="H579" s="17">
        <v>30000</v>
      </c>
      <c r="I579" s="80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x14ac:dyDescent="0.25">
      <c r="A580" s="5">
        <v>571</v>
      </c>
      <c r="B580" s="6"/>
      <c r="C580" s="6" t="s">
        <v>137</v>
      </c>
      <c r="D580" s="7"/>
      <c r="E580" s="5">
        <v>398</v>
      </c>
      <c r="F580" s="7" t="s">
        <v>93</v>
      </c>
      <c r="G580" s="17">
        <v>15</v>
      </c>
      <c r="H580" s="17">
        <v>5970</v>
      </c>
      <c r="I580" s="80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x14ac:dyDescent="0.25">
      <c r="A581" s="5">
        <v>572</v>
      </c>
      <c r="B581" s="6"/>
      <c r="C581" s="6" t="s">
        <v>371</v>
      </c>
      <c r="D581" s="7"/>
      <c r="E581" s="5">
        <v>200</v>
      </c>
      <c r="F581" s="7" t="s">
        <v>93</v>
      </c>
      <c r="G581" s="17">
        <v>38</v>
      </c>
      <c r="H581" s="17">
        <v>7600</v>
      </c>
      <c r="I581" s="80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x14ac:dyDescent="0.25">
      <c r="A582" s="5">
        <v>573</v>
      </c>
      <c r="B582" s="6"/>
      <c r="C582" s="6" t="s">
        <v>372</v>
      </c>
      <c r="D582" s="7"/>
      <c r="E582" s="5">
        <v>400</v>
      </c>
      <c r="F582" s="7" t="s">
        <v>93</v>
      </c>
      <c r="G582" s="17">
        <v>45</v>
      </c>
      <c r="H582" s="17">
        <v>18000</v>
      </c>
      <c r="I582" s="80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x14ac:dyDescent="0.25">
      <c r="A583" s="5">
        <v>574</v>
      </c>
      <c r="B583" s="6"/>
      <c r="C583" s="6" t="s">
        <v>373</v>
      </c>
      <c r="D583" s="7"/>
      <c r="E583" s="5">
        <v>1000</v>
      </c>
      <c r="F583" s="7" t="s">
        <v>93</v>
      </c>
      <c r="G583" s="17">
        <v>20</v>
      </c>
      <c r="H583" s="17">
        <v>20000</v>
      </c>
      <c r="I583" s="80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x14ac:dyDescent="0.25">
      <c r="A584" s="5">
        <v>575</v>
      </c>
      <c r="B584" s="6"/>
      <c r="C584" s="6" t="s">
        <v>136</v>
      </c>
      <c r="D584" s="7"/>
      <c r="E584" s="5">
        <v>200</v>
      </c>
      <c r="F584" s="7" t="s">
        <v>108</v>
      </c>
      <c r="G584" s="17">
        <v>90</v>
      </c>
      <c r="H584" s="17">
        <v>18000</v>
      </c>
      <c r="I584" s="80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x14ac:dyDescent="0.25">
      <c r="A585" s="5">
        <v>576</v>
      </c>
      <c r="B585" s="6"/>
      <c r="C585" s="6" t="s">
        <v>374</v>
      </c>
      <c r="D585" s="7"/>
      <c r="E585" s="5">
        <v>200</v>
      </c>
      <c r="F585" s="7" t="s">
        <v>93</v>
      </c>
      <c r="G585" s="17">
        <v>25</v>
      </c>
      <c r="H585" s="17">
        <v>5000</v>
      </c>
      <c r="I585" s="80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x14ac:dyDescent="0.25">
      <c r="A586" s="5">
        <v>577</v>
      </c>
      <c r="B586" s="6"/>
      <c r="C586" s="6" t="s">
        <v>375</v>
      </c>
      <c r="D586" s="7"/>
      <c r="E586" s="5">
        <v>200</v>
      </c>
      <c r="F586" s="7" t="s">
        <v>93</v>
      </c>
      <c r="G586" s="17">
        <v>25</v>
      </c>
      <c r="H586" s="17">
        <v>5000</v>
      </c>
      <c r="I586" s="80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x14ac:dyDescent="0.25">
      <c r="A587" s="5">
        <v>578</v>
      </c>
      <c r="B587" s="6"/>
      <c r="C587" s="6" t="s">
        <v>96</v>
      </c>
      <c r="D587" s="7"/>
      <c r="E587" s="5">
        <v>400</v>
      </c>
      <c r="F587" s="7" t="s">
        <v>93</v>
      </c>
      <c r="G587" s="17">
        <v>50</v>
      </c>
      <c r="H587" s="17">
        <v>20000</v>
      </c>
      <c r="I587" s="80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x14ac:dyDescent="0.25">
      <c r="A588" s="5">
        <v>579</v>
      </c>
      <c r="B588" s="6"/>
      <c r="C588" s="6" t="s">
        <v>376</v>
      </c>
      <c r="D588" s="7"/>
      <c r="E588" s="5">
        <v>288</v>
      </c>
      <c r="F588" s="7" t="s">
        <v>108</v>
      </c>
      <c r="G588" s="17">
        <v>85</v>
      </c>
      <c r="H588" s="17">
        <v>24480</v>
      </c>
      <c r="I588" s="80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x14ac:dyDescent="0.25">
      <c r="A589" s="5">
        <v>580</v>
      </c>
      <c r="B589" s="6"/>
      <c r="C589" s="6" t="s">
        <v>377</v>
      </c>
      <c r="D589" s="7"/>
      <c r="E589" s="5">
        <v>100</v>
      </c>
      <c r="F589" s="7" t="s">
        <v>108</v>
      </c>
      <c r="G589" s="17">
        <v>180</v>
      </c>
      <c r="H589" s="17">
        <v>18000</v>
      </c>
      <c r="I589" s="80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x14ac:dyDescent="0.25">
      <c r="A590" s="5">
        <v>581</v>
      </c>
      <c r="B590" s="6"/>
      <c r="C590" s="6" t="s">
        <v>200</v>
      </c>
      <c r="D590" s="7"/>
      <c r="E590" s="5">
        <v>88</v>
      </c>
      <c r="F590" s="7" t="s">
        <v>108</v>
      </c>
      <c r="G590" s="17">
        <v>300</v>
      </c>
      <c r="H590" s="17">
        <v>26400</v>
      </c>
      <c r="I590" s="80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x14ac:dyDescent="0.25">
      <c r="A591" s="5">
        <v>582</v>
      </c>
      <c r="B591" s="6"/>
      <c r="C591" s="6" t="s">
        <v>201</v>
      </c>
      <c r="D591" s="7"/>
      <c r="E591" s="5">
        <v>10</v>
      </c>
      <c r="F591" s="7" t="s">
        <v>93</v>
      </c>
      <c r="G591" s="17">
        <v>400</v>
      </c>
      <c r="H591" s="17">
        <v>4000</v>
      </c>
      <c r="I591" s="80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x14ac:dyDescent="0.25">
      <c r="A592" s="5">
        <v>583</v>
      </c>
      <c r="B592" s="6"/>
      <c r="C592" s="6" t="s">
        <v>305</v>
      </c>
      <c r="D592" s="7"/>
      <c r="E592" s="5">
        <v>40</v>
      </c>
      <c r="F592" s="7" t="s">
        <v>93</v>
      </c>
      <c r="G592" s="17">
        <v>180</v>
      </c>
      <c r="H592" s="17">
        <v>7200</v>
      </c>
      <c r="I592" s="80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x14ac:dyDescent="0.25">
      <c r="A593" s="5">
        <v>584</v>
      </c>
      <c r="B593" s="6"/>
      <c r="C593" s="6" t="s">
        <v>378</v>
      </c>
      <c r="D593" s="7"/>
      <c r="E593" s="5">
        <v>130</v>
      </c>
      <c r="F593" s="7" t="s">
        <v>101</v>
      </c>
      <c r="G593" s="17">
        <v>85</v>
      </c>
      <c r="H593" s="17">
        <v>11050</v>
      </c>
      <c r="I593" s="80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x14ac:dyDescent="0.25">
      <c r="A594" s="5">
        <v>585</v>
      </c>
      <c r="B594" s="6"/>
      <c r="C594" s="6" t="s">
        <v>379</v>
      </c>
      <c r="D594" s="7"/>
      <c r="E594" s="5">
        <v>300</v>
      </c>
      <c r="F594" s="7" t="s">
        <v>213</v>
      </c>
      <c r="G594" s="17">
        <v>48</v>
      </c>
      <c r="H594" s="17">
        <v>14400</v>
      </c>
      <c r="I594" s="80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x14ac:dyDescent="0.25">
      <c r="A595" s="5">
        <v>586</v>
      </c>
      <c r="B595" s="6"/>
      <c r="C595" s="6" t="s">
        <v>380</v>
      </c>
      <c r="D595" s="7"/>
      <c r="E595" s="5">
        <v>100</v>
      </c>
      <c r="F595" s="7" t="s">
        <v>101</v>
      </c>
      <c r="G595" s="17">
        <v>24</v>
      </c>
      <c r="H595" s="17">
        <v>2400</v>
      </c>
      <c r="I595" s="80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x14ac:dyDescent="0.25">
      <c r="A596" s="5">
        <v>587</v>
      </c>
      <c r="B596" s="6"/>
      <c r="C596" s="6" t="s">
        <v>381</v>
      </c>
      <c r="D596" s="7"/>
      <c r="E596" s="5">
        <v>200</v>
      </c>
      <c r="F596" s="7" t="s">
        <v>93</v>
      </c>
      <c r="G596" s="17">
        <v>46</v>
      </c>
      <c r="H596" s="17">
        <v>9200</v>
      </c>
      <c r="I596" s="80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x14ac:dyDescent="0.25">
      <c r="A597" s="5">
        <v>588</v>
      </c>
      <c r="B597" s="6"/>
      <c r="C597" s="6" t="s">
        <v>382</v>
      </c>
      <c r="D597" s="7"/>
      <c r="E597" s="5">
        <v>50</v>
      </c>
      <c r="F597" s="7" t="s">
        <v>93</v>
      </c>
      <c r="G597" s="17">
        <v>185</v>
      </c>
      <c r="H597" s="17">
        <v>9250</v>
      </c>
      <c r="I597" s="80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x14ac:dyDescent="0.25">
      <c r="A598" s="5">
        <v>589</v>
      </c>
      <c r="B598" s="6"/>
      <c r="C598" s="6" t="s">
        <v>383</v>
      </c>
      <c r="D598" s="7"/>
      <c r="E598" s="5">
        <v>50</v>
      </c>
      <c r="F598" s="7" t="s">
        <v>93</v>
      </c>
      <c r="G598" s="17">
        <v>160</v>
      </c>
      <c r="H598" s="17">
        <v>8000</v>
      </c>
      <c r="I598" s="80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x14ac:dyDescent="0.25">
      <c r="A599" s="5">
        <v>590</v>
      </c>
      <c r="B599" s="6"/>
      <c r="C599" s="6" t="s">
        <v>384</v>
      </c>
      <c r="D599" s="7"/>
      <c r="E599" s="5">
        <v>50</v>
      </c>
      <c r="F599" s="7" t="s">
        <v>93</v>
      </c>
      <c r="G599" s="17">
        <v>50</v>
      </c>
      <c r="H599" s="17">
        <v>2500</v>
      </c>
      <c r="I599" s="80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x14ac:dyDescent="0.25">
      <c r="A600" s="5">
        <v>591</v>
      </c>
      <c r="B600" s="6"/>
      <c r="C600" s="6" t="s">
        <v>385</v>
      </c>
      <c r="D600" s="7"/>
      <c r="E600" s="5">
        <v>50</v>
      </c>
      <c r="F600" s="7" t="s">
        <v>93</v>
      </c>
      <c r="G600" s="17">
        <v>95</v>
      </c>
      <c r="H600" s="17">
        <v>4750</v>
      </c>
      <c r="I600" s="80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x14ac:dyDescent="0.25">
      <c r="A601" s="5">
        <v>592</v>
      </c>
      <c r="B601" s="6"/>
      <c r="C601" s="6" t="s">
        <v>220</v>
      </c>
      <c r="D601" s="7"/>
      <c r="E601" s="5">
        <v>100</v>
      </c>
      <c r="F601" s="7" t="s">
        <v>93</v>
      </c>
      <c r="G601" s="17">
        <v>38</v>
      </c>
      <c r="H601" s="17">
        <v>3800</v>
      </c>
      <c r="I601" s="80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x14ac:dyDescent="0.25">
      <c r="A602" s="5">
        <v>593</v>
      </c>
      <c r="B602" s="6"/>
      <c r="C602" s="6" t="s">
        <v>330</v>
      </c>
      <c r="D602" s="7"/>
      <c r="E602" s="5">
        <v>200</v>
      </c>
      <c r="F602" s="7" t="s">
        <v>93</v>
      </c>
      <c r="G602" s="17">
        <v>77</v>
      </c>
      <c r="H602" s="17">
        <v>15400</v>
      </c>
      <c r="I602" s="80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ht="24.75" customHeight="1" x14ac:dyDescent="0.25">
      <c r="A603" s="5">
        <v>594</v>
      </c>
      <c r="B603" s="13" t="s">
        <v>298</v>
      </c>
      <c r="C603" s="64" t="s">
        <v>556</v>
      </c>
      <c r="D603" s="14" t="s">
        <v>35</v>
      </c>
      <c r="E603" s="14"/>
      <c r="F603" s="14"/>
      <c r="G603" s="13"/>
      <c r="H603" s="15">
        <v>16830</v>
      </c>
      <c r="I603" s="14" t="s">
        <v>278</v>
      </c>
      <c r="J603" s="16"/>
      <c r="K603" s="16"/>
      <c r="L603" s="16"/>
      <c r="M603" s="16"/>
      <c r="N603" s="16"/>
      <c r="O603" s="16"/>
      <c r="P603" s="16"/>
      <c r="Q603" s="16">
        <v>1</v>
      </c>
      <c r="R603" s="16"/>
      <c r="S603" s="16"/>
      <c r="T603" s="16"/>
      <c r="U603" s="16"/>
    </row>
    <row r="604" spans="1:21" x14ac:dyDescent="0.25">
      <c r="A604" s="5">
        <v>595</v>
      </c>
      <c r="B604" s="6"/>
      <c r="C604" s="6" t="s">
        <v>110</v>
      </c>
      <c r="D604" s="7"/>
      <c r="E604" s="5">
        <v>2</v>
      </c>
      <c r="F604" s="7" t="s">
        <v>101</v>
      </c>
      <c r="G604" s="17">
        <v>1195</v>
      </c>
      <c r="H604" s="17">
        <v>2390</v>
      </c>
      <c r="I604" s="80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x14ac:dyDescent="0.25">
      <c r="A605" s="5">
        <v>596</v>
      </c>
      <c r="B605" s="6"/>
      <c r="C605" s="6" t="s">
        <v>197</v>
      </c>
      <c r="D605" s="7"/>
      <c r="E605" s="5">
        <v>15</v>
      </c>
      <c r="F605" s="7" t="s">
        <v>101</v>
      </c>
      <c r="G605" s="17">
        <v>50</v>
      </c>
      <c r="H605" s="17">
        <v>750</v>
      </c>
      <c r="I605" s="80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x14ac:dyDescent="0.25">
      <c r="A606" s="5">
        <v>597</v>
      </c>
      <c r="B606" s="6"/>
      <c r="C606" s="6" t="s">
        <v>135</v>
      </c>
      <c r="D606" s="7"/>
      <c r="E606" s="5">
        <v>15</v>
      </c>
      <c r="F606" s="7" t="s">
        <v>101</v>
      </c>
      <c r="G606" s="17">
        <v>85</v>
      </c>
      <c r="H606" s="17">
        <v>1275</v>
      </c>
      <c r="I606" s="80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x14ac:dyDescent="0.25">
      <c r="A607" s="5">
        <v>598</v>
      </c>
      <c r="B607" s="6"/>
      <c r="C607" s="6" t="s">
        <v>386</v>
      </c>
      <c r="D607" s="7"/>
      <c r="E607" s="5">
        <v>15</v>
      </c>
      <c r="F607" s="7" t="s">
        <v>93</v>
      </c>
      <c r="G607" s="17">
        <v>185</v>
      </c>
      <c r="H607" s="17">
        <v>2775</v>
      </c>
      <c r="I607" s="80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x14ac:dyDescent="0.25">
      <c r="A608" s="5">
        <v>599</v>
      </c>
      <c r="B608" s="6"/>
      <c r="C608" s="6" t="s">
        <v>136</v>
      </c>
      <c r="D608" s="7"/>
      <c r="E608" s="5">
        <v>15</v>
      </c>
      <c r="F608" s="7" t="s">
        <v>108</v>
      </c>
      <c r="G608" s="17">
        <v>150</v>
      </c>
      <c r="H608" s="17">
        <v>2250</v>
      </c>
      <c r="I608" s="80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2" x14ac:dyDescent="0.25">
      <c r="A609" s="5">
        <v>600</v>
      </c>
      <c r="B609" s="6"/>
      <c r="C609" s="6" t="s">
        <v>138</v>
      </c>
      <c r="D609" s="7"/>
      <c r="E609" s="5">
        <v>15</v>
      </c>
      <c r="F609" s="7" t="s">
        <v>108</v>
      </c>
      <c r="G609" s="17">
        <v>100</v>
      </c>
      <c r="H609" s="17">
        <v>1500</v>
      </c>
      <c r="I609" s="80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2" x14ac:dyDescent="0.25">
      <c r="A610" s="5">
        <v>601</v>
      </c>
      <c r="B610" s="6"/>
      <c r="C610" s="6" t="s">
        <v>96</v>
      </c>
      <c r="D610" s="7"/>
      <c r="E610" s="5">
        <v>50</v>
      </c>
      <c r="F610" s="7" t="s">
        <v>93</v>
      </c>
      <c r="G610" s="17">
        <v>55</v>
      </c>
      <c r="H610" s="17">
        <v>2750</v>
      </c>
      <c r="I610" s="80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2" x14ac:dyDescent="0.25">
      <c r="A611" s="5">
        <v>602</v>
      </c>
      <c r="B611" s="6"/>
      <c r="C611" s="6" t="s">
        <v>387</v>
      </c>
      <c r="D611" s="7"/>
      <c r="E611" s="5">
        <v>10</v>
      </c>
      <c r="F611" s="7" t="s">
        <v>93</v>
      </c>
      <c r="G611" s="17">
        <v>100</v>
      </c>
      <c r="H611" s="17">
        <v>1000</v>
      </c>
      <c r="I611" s="80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2" x14ac:dyDescent="0.25">
      <c r="A612" s="5">
        <v>603</v>
      </c>
      <c r="B612" s="6"/>
      <c r="C612" s="6" t="s">
        <v>133</v>
      </c>
      <c r="D612" s="7"/>
      <c r="E612" s="5">
        <v>20</v>
      </c>
      <c r="F612" s="7" t="s">
        <v>93</v>
      </c>
      <c r="G612" s="17">
        <v>55</v>
      </c>
      <c r="H612" s="17">
        <v>1100</v>
      </c>
      <c r="I612" s="80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2" x14ac:dyDescent="0.25">
      <c r="A613" s="5">
        <v>604</v>
      </c>
      <c r="B613" s="6"/>
      <c r="C613" s="6" t="s">
        <v>134</v>
      </c>
      <c r="D613" s="7"/>
      <c r="E613" s="5">
        <v>20</v>
      </c>
      <c r="F613" s="7" t="s">
        <v>93</v>
      </c>
      <c r="G613" s="17">
        <v>52</v>
      </c>
      <c r="H613" s="17">
        <v>1040</v>
      </c>
      <c r="I613" s="80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2" ht="25.5" x14ac:dyDescent="0.25">
      <c r="A614" s="5">
        <v>605</v>
      </c>
      <c r="B614" s="9" t="s">
        <v>390</v>
      </c>
      <c r="C614" s="9" t="s">
        <v>391</v>
      </c>
      <c r="D614" s="10" t="s">
        <v>32</v>
      </c>
      <c r="E614" s="10"/>
      <c r="F614" s="10"/>
      <c r="G614" s="9"/>
      <c r="H614" s="147">
        <f>H615+H628+H641+H654+H667+H680+H693</f>
        <v>238400</v>
      </c>
      <c r="I614" s="10" t="s">
        <v>68</v>
      </c>
      <c r="J614" s="149">
        <f>J615+J628+J641+J654+J667+J680+J693</f>
        <v>0</v>
      </c>
      <c r="K614" s="149">
        <f t="shared" ref="K614:U614" si="14">K615+K628+K641+K654+K667+K680+K693</f>
        <v>6</v>
      </c>
      <c r="L614" s="149">
        <f t="shared" si="14"/>
        <v>1</v>
      </c>
      <c r="M614" s="149">
        <f t="shared" si="14"/>
        <v>0</v>
      </c>
      <c r="N614" s="149">
        <f t="shared" si="14"/>
        <v>6</v>
      </c>
      <c r="O614" s="149">
        <f t="shared" si="14"/>
        <v>0</v>
      </c>
      <c r="P614" s="149">
        <f t="shared" si="14"/>
        <v>0</v>
      </c>
      <c r="Q614" s="149">
        <f t="shared" si="14"/>
        <v>0</v>
      </c>
      <c r="R614" s="149">
        <f t="shared" si="14"/>
        <v>0</v>
      </c>
      <c r="S614" s="149">
        <f t="shared" si="14"/>
        <v>6</v>
      </c>
      <c r="T614" s="149">
        <f t="shared" si="14"/>
        <v>0</v>
      </c>
      <c r="U614" s="149">
        <f t="shared" si="14"/>
        <v>0</v>
      </c>
      <c r="V614" s="35">
        <f>SUM(J614:U614)</f>
        <v>19</v>
      </c>
    </row>
    <row r="615" spans="1:22" ht="25.5" x14ac:dyDescent="0.25">
      <c r="A615" s="5">
        <v>606</v>
      </c>
      <c r="B615" s="13" t="s">
        <v>390</v>
      </c>
      <c r="C615" s="13" t="s">
        <v>355</v>
      </c>
      <c r="D615" s="14" t="s">
        <v>35</v>
      </c>
      <c r="E615" s="14"/>
      <c r="F615" s="14"/>
      <c r="G615" s="79"/>
      <c r="H615" s="15">
        <f>H616+H617+H618+H619+H620+H621+H622+H623+H624+H625+H626+H627</f>
        <v>33600</v>
      </c>
      <c r="I615" s="14" t="s">
        <v>68</v>
      </c>
      <c r="J615" s="20"/>
      <c r="K615" s="20">
        <v>1</v>
      </c>
      <c r="L615" s="20"/>
      <c r="M615" s="20"/>
      <c r="N615" s="20">
        <v>1</v>
      </c>
      <c r="O615" s="20"/>
      <c r="P615" s="20"/>
      <c r="Q615" s="20"/>
      <c r="R615" s="20"/>
      <c r="S615" s="20">
        <v>1</v>
      </c>
      <c r="T615" s="20"/>
      <c r="U615" s="20"/>
    </row>
    <row r="616" spans="1:22" x14ac:dyDescent="0.25">
      <c r="A616" s="5">
        <v>607</v>
      </c>
      <c r="B616" s="6"/>
      <c r="C616" s="6" t="s">
        <v>392</v>
      </c>
      <c r="D616" s="7"/>
      <c r="E616" s="5">
        <v>21</v>
      </c>
      <c r="F616" s="7" t="s">
        <v>85</v>
      </c>
      <c r="G616" s="17">
        <v>395</v>
      </c>
      <c r="H616" s="17">
        <f>E616*G616</f>
        <v>8295</v>
      </c>
      <c r="I616" s="80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2" x14ac:dyDescent="0.25">
      <c r="A617" s="5">
        <v>608</v>
      </c>
      <c r="B617" s="6"/>
      <c r="C617" s="6" t="s">
        <v>393</v>
      </c>
      <c r="D617" s="7"/>
      <c r="E617" s="5">
        <v>21</v>
      </c>
      <c r="F617" s="7" t="s">
        <v>85</v>
      </c>
      <c r="G617" s="17">
        <v>90</v>
      </c>
      <c r="H617" s="17">
        <f t="shared" ref="H617:H627" si="15">E617*G617</f>
        <v>1890</v>
      </c>
      <c r="I617" s="80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2" x14ac:dyDescent="0.25">
      <c r="A618" s="5">
        <v>609</v>
      </c>
      <c r="B618" s="6"/>
      <c r="C618" s="6" t="s">
        <v>394</v>
      </c>
      <c r="D618" s="7"/>
      <c r="E618" s="5">
        <v>21</v>
      </c>
      <c r="F618" s="7" t="s">
        <v>85</v>
      </c>
      <c r="G618" s="17">
        <v>155</v>
      </c>
      <c r="H618" s="17">
        <f t="shared" si="15"/>
        <v>3255</v>
      </c>
      <c r="I618" s="80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2" x14ac:dyDescent="0.25">
      <c r="A619" s="5">
        <v>610</v>
      </c>
      <c r="B619" s="6"/>
      <c r="C619" s="6" t="s">
        <v>395</v>
      </c>
      <c r="D619" s="7"/>
      <c r="E619" s="5">
        <v>21</v>
      </c>
      <c r="F619" s="7" t="s">
        <v>85</v>
      </c>
      <c r="G619" s="17">
        <v>60</v>
      </c>
      <c r="H619" s="17">
        <f t="shared" si="15"/>
        <v>1260</v>
      </c>
      <c r="I619" s="80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2" x14ac:dyDescent="0.25">
      <c r="A620" s="5">
        <v>611</v>
      </c>
      <c r="B620" s="6"/>
      <c r="C620" s="6" t="s">
        <v>396</v>
      </c>
      <c r="D620" s="7"/>
      <c r="E620" s="5">
        <v>21</v>
      </c>
      <c r="F620" s="7" t="s">
        <v>85</v>
      </c>
      <c r="G620" s="17">
        <v>200</v>
      </c>
      <c r="H620" s="17">
        <f t="shared" si="15"/>
        <v>4200</v>
      </c>
      <c r="I620" s="80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2" x14ac:dyDescent="0.25">
      <c r="A621" s="5">
        <v>612</v>
      </c>
      <c r="B621" s="6"/>
      <c r="C621" s="6" t="s">
        <v>397</v>
      </c>
      <c r="D621" s="7"/>
      <c r="E621" s="5">
        <v>21</v>
      </c>
      <c r="F621" s="7" t="s">
        <v>85</v>
      </c>
      <c r="G621" s="17">
        <v>165</v>
      </c>
      <c r="H621" s="17">
        <f t="shared" si="15"/>
        <v>3465</v>
      </c>
      <c r="I621" s="80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2" x14ac:dyDescent="0.25">
      <c r="A622" s="5">
        <v>613</v>
      </c>
      <c r="B622" s="6"/>
      <c r="C622" s="6" t="s">
        <v>398</v>
      </c>
      <c r="D622" s="7"/>
      <c r="E622" s="5">
        <v>21</v>
      </c>
      <c r="F622" s="7" t="s">
        <v>85</v>
      </c>
      <c r="G622" s="17">
        <v>50</v>
      </c>
      <c r="H622" s="17">
        <f t="shared" si="15"/>
        <v>1050</v>
      </c>
      <c r="I622" s="80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2" x14ac:dyDescent="0.25">
      <c r="A623" s="5">
        <v>614</v>
      </c>
      <c r="B623" s="6"/>
      <c r="C623" s="6" t="s">
        <v>399</v>
      </c>
      <c r="D623" s="7"/>
      <c r="E623" s="5">
        <v>21</v>
      </c>
      <c r="F623" s="7" t="s">
        <v>85</v>
      </c>
      <c r="G623" s="17">
        <v>110</v>
      </c>
      <c r="H623" s="17">
        <f t="shared" si="15"/>
        <v>2310</v>
      </c>
      <c r="I623" s="80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2" x14ac:dyDescent="0.25">
      <c r="A624" s="5">
        <v>615</v>
      </c>
      <c r="B624" s="6"/>
      <c r="C624" s="6" t="s">
        <v>400</v>
      </c>
      <c r="D624" s="7"/>
      <c r="E624" s="5">
        <v>21</v>
      </c>
      <c r="F624" s="7" t="s">
        <v>85</v>
      </c>
      <c r="G624" s="17">
        <v>100</v>
      </c>
      <c r="H624" s="17">
        <f t="shared" si="15"/>
        <v>2100</v>
      </c>
      <c r="I624" s="80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x14ac:dyDescent="0.25">
      <c r="A625" s="5">
        <v>616</v>
      </c>
      <c r="B625" s="6"/>
      <c r="C625" s="6" t="s">
        <v>401</v>
      </c>
      <c r="D625" s="7"/>
      <c r="E625" s="5">
        <v>21</v>
      </c>
      <c r="F625" s="7" t="s">
        <v>85</v>
      </c>
      <c r="G625" s="17">
        <v>50</v>
      </c>
      <c r="H625" s="17">
        <f t="shared" si="15"/>
        <v>1050</v>
      </c>
      <c r="I625" s="172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x14ac:dyDescent="0.25">
      <c r="A626" s="5">
        <v>617</v>
      </c>
      <c r="B626" s="6"/>
      <c r="C626" s="6" t="s">
        <v>402</v>
      </c>
      <c r="D626" s="7"/>
      <c r="E626" s="5">
        <v>21</v>
      </c>
      <c r="F626" s="7" t="s">
        <v>85</v>
      </c>
      <c r="G626" s="17">
        <v>50</v>
      </c>
      <c r="H626" s="17">
        <f t="shared" si="15"/>
        <v>1050</v>
      </c>
      <c r="I626" s="172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x14ac:dyDescent="0.25">
      <c r="A627" s="5">
        <v>618</v>
      </c>
      <c r="B627" s="6"/>
      <c r="C627" s="6" t="s">
        <v>403</v>
      </c>
      <c r="D627" s="7"/>
      <c r="E627" s="5">
        <v>21</v>
      </c>
      <c r="F627" s="7" t="s">
        <v>85</v>
      </c>
      <c r="G627" s="17">
        <v>175</v>
      </c>
      <c r="H627" s="17">
        <f t="shared" si="15"/>
        <v>3675</v>
      </c>
      <c r="I627" s="173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ht="25.5" x14ac:dyDescent="0.25">
      <c r="A628" s="5">
        <v>619</v>
      </c>
      <c r="B628" s="13" t="s">
        <v>390</v>
      </c>
      <c r="C628" s="13" t="s">
        <v>356</v>
      </c>
      <c r="D628" s="14" t="s">
        <v>35</v>
      </c>
      <c r="E628" s="14"/>
      <c r="F628" s="14"/>
      <c r="G628" s="13"/>
      <c r="H628" s="15">
        <f>H629+H630+H631+H632+H633+H634+H635+H636+H637+H638+H639+H640</f>
        <v>19200</v>
      </c>
      <c r="I628" s="14" t="s">
        <v>68</v>
      </c>
      <c r="J628" s="20"/>
      <c r="K628" s="20">
        <v>1</v>
      </c>
      <c r="L628" s="20"/>
      <c r="M628" s="20"/>
      <c r="N628" s="20">
        <v>1</v>
      </c>
      <c r="O628" s="20"/>
      <c r="P628" s="20"/>
      <c r="Q628" s="20"/>
      <c r="R628" s="20"/>
      <c r="S628" s="20">
        <v>1</v>
      </c>
      <c r="T628" s="20"/>
      <c r="U628" s="20"/>
    </row>
    <row r="629" spans="1:21" x14ac:dyDescent="0.25">
      <c r="A629" s="5">
        <v>620</v>
      </c>
      <c r="B629" s="6"/>
      <c r="C629" s="6" t="s">
        <v>392</v>
      </c>
      <c r="D629" s="7"/>
      <c r="E629" s="5">
        <v>12</v>
      </c>
      <c r="F629" s="7" t="s">
        <v>85</v>
      </c>
      <c r="G629" s="17">
        <v>395</v>
      </c>
      <c r="H629" s="17">
        <f>E629*G629</f>
        <v>4740</v>
      </c>
      <c r="I629" s="80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x14ac:dyDescent="0.25">
      <c r="A630" s="5">
        <v>621</v>
      </c>
      <c r="B630" s="6"/>
      <c r="C630" s="6" t="s">
        <v>393</v>
      </c>
      <c r="D630" s="7"/>
      <c r="E630" s="5">
        <v>12</v>
      </c>
      <c r="F630" s="7" t="s">
        <v>85</v>
      </c>
      <c r="G630" s="17">
        <v>90</v>
      </c>
      <c r="H630" s="17">
        <f t="shared" ref="H630:H640" si="16">E630*G630</f>
        <v>1080</v>
      </c>
      <c r="I630" s="80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x14ac:dyDescent="0.25">
      <c r="A631" s="5">
        <v>622</v>
      </c>
      <c r="B631" s="6"/>
      <c r="C631" s="6" t="s">
        <v>394</v>
      </c>
      <c r="D631" s="7"/>
      <c r="E631" s="5">
        <v>12</v>
      </c>
      <c r="F631" s="7" t="s">
        <v>85</v>
      </c>
      <c r="G631" s="17">
        <v>155</v>
      </c>
      <c r="H631" s="17">
        <f t="shared" si="16"/>
        <v>1860</v>
      </c>
      <c r="I631" s="80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x14ac:dyDescent="0.25">
      <c r="A632" s="5">
        <v>623</v>
      </c>
      <c r="B632" s="6"/>
      <c r="C632" s="6" t="s">
        <v>395</v>
      </c>
      <c r="D632" s="7"/>
      <c r="E632" s="5">
        <v>12</v>
      </c>
      <c r="F632" s="7" t="s">
        <v>85</v>
      </c>
      <c r="G632" s="17">
        <v>60</v>
      </c>
      <c r="H632" s="17">
        <f t="shared" si="16"/>
        <v>720</v>
      </c>
      <c r="I632" s="80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x14ac:dyDescent="0.25">
      <c r="A633" s="5">
        <v>624</v>
      </c>
      <c r="B633" s="6"/>
      <c r="C633" s="6" t="s">
        <v>396</v>
      </c>
      <c r="D633" s="7"/>
      <c r="E633" s="5">
        <v>12</v>
      </c>
      <c r="F633" s="7" t="s">
        <v>85</v>
      </c>
      <c r="G633" s="17">
        <v>200</v>
      </c>
      <c r="H633" s="17">
        <f t="shared" si="16"/>
        <v>2400</v>
      </c>
      <c r="I633" s="80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x14ac:dyDescent="0.25">
      <c r="A634" s="5">
        <v>625</v>
      </c>
      <c r="B634" s="6"/>
      <c r="C634" s="6" t="s">
        <v>397</v>
      </c>
      <c r="D634" s="7"/>
      <c r="E634" s="5">
        <v>12</v>
      </c>
      <c r="F634" s="7" t="s">
        <v>85</v>
      </c>
      <c r="G634" s="17">
        <v>165</v>
      </c>
      <c r="H634" s="17">
        <f t="shared" si="16"/>
        <v>1980</v>
      </c>
      <c r="I634" s="80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x14ac:dyDescent="0.25">
      <c r="A635" s="5">
        <v>626</v>
      </c>
      <c r="B635" s="6"/>
      <c r="C635" s="6" t="s">
        <v>398</v>
      </c>
      <c r="D635" s="7"/>
      <c r="E635" s="5">
        <v>12</v>
      </c>
      <c r="F635" s="7" t="s">
        <v>85</v>
      </c>
      <c r="G635" s="17">
        <v>50</v>
      </c>
      <c r="H635" s="17">
        <f t="shared" si="16"/>
        <v>600</v>
      </c>
      <c r="I635" s="80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x14ac:dyDescent="0.25">
      <c r="A636" s="5">
        <v>627</v>
      </c>
      <c r="B636" s="6"/>
      <c r="C636" s="6" t="s">
        <v>399</v>
      </c>
      <c r="D636" s="7"/>
      <c r="E636" s="5">
        <v>12</v>
      </c>
      <c r="F636" s="7" t="s">
        <v>85</v>
      </c>
      <c r="G636" s="17">
        <v>110</v>
      </c>
      <c r="H636" s="17">
        <f t="shared" si="16"/>
        <v>1320</v>
      </c>
      <c r="I636" s="80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x14ac:dyDescent="0.25">
      <c r="A637" s="5">
        <v>628</v>
      </c>
      <c r="B637" s="6"/>
      <c r="C637" s="6" t="s">
        <v>400</v>
      </c>
      <c r="D637" s="7"/>
      <c r="E637" s="5">
        <v>12</v>
      </c>
      <c r="F637" s="7" t="s">
        <v>85</v>
      </c>
      <c r="G637" s="17">
        <v>100</v>
      </c>
      <c r="H637" s="17">
        <f t="shared" si="16"/>
        <v>1200</v>
      </c>
      <c r="I637" s="80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x14ac:dyDescent="0.25">
      <c r="A638" s="5">
        <v>629</v>
      </c>
      <c r="B638" s="6"/>
      <c r="C638" s="6" t="s">
        <v>401</v>
      </c>
      <c r="D638" s="7"/>
      <c r="E638" s="5">
        <v>12</v>
      </c>
      <c r="F638" s="7" t="s">
        <v>85</v>
      </c>
      <c r="G638" s="17">
        <v>50</v>
      </c>
      <c r="H638" s="17">
        <f t="shared" si="16"/>
        <v>600</v>
      </c>
      <c r="I638" s="80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x14ac:dyDescent="0.25">
      <c r="A639" s="5">
        <v>630</v>
      </c>
      <c r="B639" s="6"/>
      <c r="C639" s="6" t="s">
        <v>402</v>
      </c>
      <c r="D639" s="7"/>
      <c r="E639" s="5">
        <v>12</v>
      </c>
      <c r="F639" s="7" t="s">
        <v>85</v>
      </c>
      <c r="G639" s="17">
        <v>50</v>
      </c>
      <c r="H639" s="17">
        <f t="shared" si="16"/>
        <v>600</v>
      </c>
      <c r="I639" s="80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x14ac:dyDescent="0.25">
      <c r="A640" s="5">
        <v>631</v>
      </c>
      <c r="B640" s="6"/>
      <c r="C640" s="6" t="s">
        <v>403</v>
      </c>
      <c r="D640" s="7"/>
      <c r="E640" s="5">
        <v>12</v>
      </c>
      <c r="F640" s="7" t="s">
        <v>85</v>
      </c>
      <c r="G640" s="17">
        <v>175</v>
      </c>
      <c r="H640" s="17">
        <f t="shared" si="16"/>
        <v>2100</v>
      </c>
      <c r="I640" s="80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ht="25.5" x14ac:dyDescent="0.25">
      <c r="A641" s="5">
        <v>632</v>
      </c>
      <c r="B641" s="13" t="s">
        <v>390</v>
      </c>
      <c r="C641" s="13" t="s">
        <v>353</v>
      </c>
      <c r="D641" s="14" t="s">
        <v>35</v>
      </c>
      <c r="E641" s="14"/>
      <c r="F641" s="14"/>
      <c r="G641" s="13"/>
      <c r="H641" s="15">
        <f>H642+H643+H644+H645+H646+H647+H648+H649+H650+H651+H652+H653</f>
        <v>72000</v>
      </c>
      <c r="I641" s="14" t="s">
        <v>68</v>
      </c>
      <c r="J641" s="20"/>
      <c r="K641" s="20">
        <v>1</v>
      </c>
      <c r="L641" s="20"/>
      <c r="M641" s="20"/>
      <c r="N641" s="20">
        <v>1</v>
      </c>
      <c r="O641" s="20"/>
      <c r="P641" s="20"/>
      <c r="Q641" s="20"/>
      <c r="R641" s="20"/>
      <c r="S641" s="20">
        <v>1</v>
      </c>
      <c r="T641" s="20"/>
      <c r="U641" s="20"/>
    </row>
    <row r="642" spans="1:21" x14ac:dyDescent="0.25">
      <c r="A642" s="5">
        <v>633</v>
      </c>
      <c r="B642" s="6"/>
      <c r="C642" s="6" t="s">
        <v>392</v>
      </c>
      <c r="D642" s="7"/>
      <c r="E642" s="5">
        <v>45</v>
      </c>
      <c r="F642" s="7" t="s">
        <v>85</v>
      </c>
      <c r="G642" s="17">
        <v>395</v>
      </c>
      <c r="H642" s="17">
        <f>E642*G642</f>
        <v>17775</v>
      </c>
      <c r="I642" s="80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x14ac:dyDescent="0.25">
      <c r="A643" s="5">
        <v>634</v>
      </c>
      <c r="B643" s="6"/>
      <c r="C643" s="6" t="s">
        <v>393</v>
      </c>
      <c r="D643" s="7"/>
      <c r="E643" s="5">
        <v>45</v>
      </c>
      <c r="F643" s="7" t="s">
        <v>85</v>
      </c>
      <c r="G643" s="17">
        <v>90</v>
      </c>
      <c r="H643" s="17">
        <f t="shared" ref="H643:H653" si="17">E643*G643</f>
        <v>4050</v>
      </c>
      <c r="I643" s="80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x14ac:dyDescent="0.25">
      <c r="A644" s="5">
        <v>635</v>
      </c>
      <c r="B644" s="6"/>
      <c r="C644" s="6" t="s">
        <v>394</v>
      </c>
      <c r="D644" s="7"/>
      <c r="E644" s="5">
        <v>45</v>
      </c>
      <c r="F644" s="7" t="s">
        <v>85</v>
      </c>
      <c r="G644" s="17">
        <v>155</v>
      </c>
      <c r="H644" s="17">
        <f t="shared" si="17"/>
        <v>6975</v>
      </c>
      <c r="I644" s="80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x14ac:dyDescent="0.25">
      <c r="A645" s="5">
        <v>636</v>
      </c>
      <c r="B645" s="6"/>
      <c r="C645" s="6" t="s">
        <v>395</v>
      </c>
      <c r="D645" s="7"/>
      <c r="E645" s="5">
        <v>45</v>
      </c>
      <c r="F645" s="7" t="s">
        <v>85</v>
      </c>
      <c r="G645" s="17">
        <v>60</v>
      </c>
      <c r="H645" s="17">
        <f t="shared" si="17"/>
        <v>2700</v>
      </c>
      <c r="I645" s="80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x14ac:dyDescent="0.25">
      <c r="A646" s="5">
        <v>637</v>
      </c>
      <c r="B646" s="6"/>
      <c r="C646" s="6" t="s">
        <v>396</v>
      </c>
      <c r="D646" s="7"/>
      <c r="E646" s="5">
        <v>45</v>
      </c>
      <c r="F646" s="7" t="s">
        <v>85</v>
      </c>
      <c r="G646" s="17">
        <v>200</v>
      </c>
      <c r="H646" s="17">
        <f t="shared" si="17"/>
        <v>9000</v>
      </c>
      <c r="I646" s="80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x14ac:dyDescent="0.25">
      <c r="A647" s="5">
        <v>638</v>
      </c>
      <c r="B647" s="6"/>
      <c r="C647" s="6" t="s">
        <v>397</v>
      </c>
      <c r="D647" s="7"/>
      <c r="E647" s="5">
        <v>45</v>
      </c>
      <c r="F647" s="7" t="s">
        <v>85</v>
      </c>
      <c r="G647" s="17">
        <v>165</v>
      </c>
      <c r="H647" s="17">
        <f t="shared" si="17"/>
        <v>7425</v>
      </c>
      <c r="I647" s="80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x14ac:dyDescent="0.25">
      <c r="A648" s="5">
        <v>639</v>
      </c>
      <c r="B648" s="6"/>
      <c r="C648" s="6" t="s">
        <v>398</v>
      </c>
      <c r="D648" s="7"/>
      <c r="E648" s="5">
        <v>45</v>
      </c>
      <c r="F648" s="7" t="s">
        <v>85</v>
      </c>
      <c r="G648" s="17">
        <v>50</v>
      </c>
      <c r="H648" s="17">
        <f t="shared" si="17"/>
        <v>2250</v>
      </c>
      <c r="I648" s="80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x14ac:dyDescent="0.25">
      <c r="A649" s="5">
        <v>640</v>
      </c>
      <c r="B649" s="6"/>
      <c r="C649" s="6" t="s">
        <v>399</v>
      </c>
      <c r="D649" s="7"/>
      <c r="E649" s="5">
        <v>45</v>
      </c>
      <c r="F649" s="7" t="s">
        <v>85</v>
      </c>
      <c r="G649" s="17">
        <v>110</v>
      </c>
      <c r="H649" s="17">
        <f t="shared" si="17"/>
        <v>4950</v>
      </c>
      <c r="I649" s="80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x14ac:dyDescent="0.25">
      <c r="A650" s="5">
        <v>641</v>
      </c>
      <c r="B650" s="6"/>
      <c r="C650" s="6" t="s">
        <v>400</v>
      </c>
      <c r="D650" s="7"/>
      <c r="E650" s="5">
        <v>45</v>
      </c>
      <c r="F650" s="7" t="s">
        <v>85</v>
      </c>
      <c r="G650" s="17">
        <v>100</v>
      </c>
      <c r="H650" s="17">
        <f t="shared" si="17"/>
        <v>4500</v>
      </c>
      <c r="I650" s="80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x14ac:dyDescent="0.25">
      <c r="A651" s="5">
        <v>642</v>
      </c>
      <c r="B651" s="6"/>
      <c r="C651" s="6" t="s">
        <v>401</v>
      </c>
      <c r="D651" s="7"/>
      <c r="E651" s="5">
        <v>45</v>
      </c>
      <c r="F651" s="7" t="s">
        <v>85</v>
      </c>
      <c r="G651" s="17">
        <v>50</v>
      </c>
      <c r="H651" s="17">
        <f t="shared" si="17"/>
        <v>2250</v>
      </c>
      <c r="I651" s="80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x14ac:dyDescent="0.25">
      <c r="A652" s="5">
        <v>643</v>
      </c>
      <c r="B652" s="6"/>
      <c r="C652" s="6" t="s">
        <v>402</v>
      </c>
      <c r="D652" s="7"/>
      <c r="E652" s="5">
        <v>45</v>
      </c>
      <c r="F652" s="7" t="s">
        <v>85</v>
      </c>
      <c r="G652" s="17">
        <v>50</v>
      </c>
      <c r="H652" s="17">
        <f t="shared" si="17"/>
        <v>2250</v>
      </c>
      <c r="I652" s="80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x14ac:dyDescent="0.25">
      <c r="A653" s="5">
        <v>644</v>
      </c>
      <c r="B653" s="6"/>
      <c r="C653" s="6" t="s">
        <v>403</v>
      </c>
      <c r="D653" s="7"/>
      <c r="E653" s="5">
        <v>45</v>
      </c>
      <c r="F653" s="7" t="s">
        <v>85</v>
      </c>
      <c r="G653" s="17">
        <v>175</v>
      </c>
      <c r="H653" s="17">
        <f t="shared" si="17"/>
        <v>7875</v>
      </c>
      <c r="I653" s="80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ht="25.5" x14ac:dyDescent="0.25">
      <c r="A654" s="5">
        <v>645</v>
      </c>
      <c r="B654" s="13" t="s">
        <v>390</v>
      </c>
      <c r="C654" s="13" t="s">
        <v>367</v>
      </c>
      <c r="D654" s="14" t="s">
        <v>35</v>
      </c>
      <c r="E654" s="14"/>
      <c r="F654" s="14"/>
      <c r="G654" s="13"/>
      <c r="H654" s="15">
        <f>H655+H656+H657+H658+H659+H660+H661+H662+H663+H664+H665+H666</f>
        <v>9600</v>
      </c>
      <c r="I654" s="14" t="s">
        <v>68</v>
      </c>
      <c r="J654" s="20"/>
      <c r="K654" s="20">
        <v>1</v>
      </c>
      <c r="L654" s="20"/>
      <c r="M654" s="20"/>
      <c r="N654" s="20">
        <v>1</v>
      </c>
      <c r="O654" s="20"/>
      <c r="P654" s="20"/>
      <c r="Q654" s="20"/>
      <c r="R654" s="20"/>
      <c r="S654" s="20">
        <v>1</v>
      </c>
      <c r="T654" s="20"/>
      <c r="U654" s="20"/>
    </row>
    <row r="655" spans="1:21" x14ac:dyDescent="0.25">
      <c r="A655" s="5">
        <v>646</v>
      </c>
      <c r="B655" s="6"/>
      <c r="C655" s="6" t="s">
        <v>392</v>
      </c>
      <c r="D655" s="7"/>
      <c r="E655" s="5">
        <v>6</v>
      </c>
      <c r="F655" s="7" t="s">
        <v>85</v>
      </c>
      <c r="G655" s="17">
        <v>395</v>
      </c>
      <c r="H655" s="17">
        <f>E655*G655</f>
        <v>2370</v>
      </c>
      <c r="I655" s="80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x14ac:dyDescent="0.25">
      <c r="A656" s="5">
        <v>647</v>
      </c>
      <c r="B656" s="6"/>
      <c r="C656" s="6" t="s">
        <v>393</v>
      </c>
      <c r="D656" s="7"/>
      <c r="E656" s="5">
        <v>6</v>
      </c>
      <c r="F656" s="7" t="s">
        <v>85</v>
      </c>
      <c r="G656" s="17">
        <v>90</v>
      </c>
      <c r="H656" s="17">
        <f t="shared" ref="H656:H666" si="18">E656*G656</f>
        <v>540</v>
      </c>
      <c r="I656" s="80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x14ac:dyDescent="0.25">
      <c r="A657" s="5">
        <v>648</v>
      </c>
      <c r="B657" s="6"/>
      <c r="C657" s="6" t="s">
        <v>394</v>
      </c>
      <c r="D657" s="7"/>
      <c r="E657" s="5">
        <v>6</v>
      </c>
      <c r="F657" s="7" t="s">
        <v>85</v>
      </c>
      <c r="G657" s="17">
        <v>155</v>
      </c>
      <c r="H657" s="17">
        <f t="shared" si="18"/>
        <v>930</v>
      </c>
      <c r="I657" s="80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x14ac:dyDescent="0.25">
      <c r="A658" s="5">
        <v>649</v>
      </c>
      <c r="B658" s="6"/>
      <c r="C658" s="6" t="s">
        <v>395</v>
      </c>
      <c r="D658" s="7"/>
      <c r="E658" s="5">
        <v>6</v>
      </c>
      <c r="F658" s="7" t="s">
        <v>85</v>
      </c>
      <c r="G658" s="17">
        <v>60</v>
      </c>
      <c r="H658" s="17">
        <f t="shared" si="18"/>
        <v>360</v>
      </c>
      <c r="I658" s="80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x14ac:dyDescent="0.25">
      <c r="A659" s="5">
        <v>650</v>
      </c>
      <c r="B659" s="6"/>
      <c r="C659" s="6" t="s">
        <v>396</v>
      </c>
      <c r="D659" s="7"/>
      <c r="E659" s="5">
        <v>6</v>
      </c>
      <c r="F659" s="7" t="s">
        <v>85</v>
      </c>
      <c r="G659" s="17">
        <v>200</v>
      </c>
      <c r="H659" s="17">
        <f t="shared" si="18"/>
        <v>1200</v>
      </c>
      <c r="I659" s="80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x14ac:dyDescent="0.25">
      <c r="A660" s="5">
        <v>651</v>
      </c>
      <c r="B660" s="6"/>
      <c r="C660" s="6" t="s">
        <v>397</v>
      </c>
      <c r="D660" s="7"/>
      <c r="E660" s="5">
        <v>6</v>
      </c>
      <c r="F660" s="7" t="s">
        <v>85</v>
      </c>
      <c r="G660" s="17">
        <v>165</v>
      </c>
      <c r="H660" s="17">
        <f t="shared" si="18"/>
        <v>990</v>
      </c>
      <c r="I660" s="80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x14ac:dyDescent="0.25">
      <c r="A661" s="5">
        <v>652</v>
      </c>
      <c r="B661" s="6"/>
      <c r="C661" s="6" t="s">
        <v>398</v>
      </c>
      <c r="D661" s="7"/>
      <c r="E661" s="5">
        <v>6</v>
      </c>
      <c r="F661" s="7" t="s">
        <v>85</v>
      </c>
      <c r="G661" s="17">
        <v>50</v>
      </c>
      <c r="H661" s="17">
        <f t="shared" si="18"/>
        <v>300</v>
      </c>
      <c r="I661" s="80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x14ac:dyDescent="0.25">
      <c r="A662" s="5">
        <v>653</v>
      </c>
      <c r="B662" s="6"/>
      <c r="C662" s="6" t="s">
        <v>399</v>
      </c>
      <c r="D662" s="7"/>
      <c r="E662" s="5">
        <v>6</v>
      </c>
      <c r="F662" s="7" t="s">
        <v>85</v>
      </c>
      <c r="G662" s="17">
        <v>110</v>
      </c>
      <c r="H662" s="17">
        <f t="shared" si="18"/>
        <v>660</v>
      </c>
      <c r="I662" s="80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x14ac:dyDescent="0.25">
      <c r="A663" s="5">
        <v>654</v>
      </c>
      <c r="B663" s="6"/>
      <c r="C663" s="6" t="s">
        <v>400</v>
      </c>
      <c r="D663" s="7"/>
      <c r="E663" s="5">
        <v>6</v>
      </c>
      <c r="F663" s="7" t="s">
        <v>85</v>
      </c>
      <c r="G663" s="17">
        <v>100</v>
      </c>
      <c r="H663" s="17">
        <f t="shared" si="18"/>
        <v>600</v>
      </c>
      <c r="I663" s="80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x14ac:dyDescent="0.25">
      <c r="A664" s="5">
        <v>655</v>
      </c>
      <c r="B664" s="6"/>
      <c r="C664" s="6" t="s">
        <v>401</v>
      </c>
      <c r="D664" s="7"/>
      <c r="E664" s="5">
        <v>6</v>
      </c>
      <c r="F664" s="7" t="s">
        <v>85</v>
      </c>
      <c r="G664" s="17">
        <v>50</v>
      </c>
      <c r="H664" s="17">
        <f t="shared" si="18"/>
        <v>300</v>
      </c>
      <c r="I664" s="80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x14ac:dyDescent="0.25">
      <c r="A665" s="5">
        <v>656</v>
      </c>
      <c r="B665" s="6"/>
      <c r="C665" s="6" t="s">
        <v>402</v>
      </c>
      <c r="D665" s="7"/>
      <c r="E665" s="5">
        <v>6</v>
      </c>
      <c r="F665" s="7" t="s">
        <v>85</v>
      </c>
      <c r="G665" s="17">
        <v>50</v>
      </c>
      <c r="H665" s="17">
        <f t="shared" si="18"/>
        <v>300</v>
      </c>
      <c r="I665" s="80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x14ac:dyDescent="0.25">
      <c r="A666" s="5">
        <v>657</v>
      </c>
      <c r="B666" s="6"/>
      <c r="C666" s="6" t="s">
        <v>403</v>
      </c>
      <c r="D666" s="7"/>
      <c r="E666" s="5">
        <v>6</v>
      </c>
      <c r="F666" s="7" t="s">
        <v>85</v>
      </c>
      <c r="G666" s="17">
        <v>175</v>
      </c>
      <c r="H666" s="17">
        <f t="shared" si="18"/>
        <v>1050</v>
      </c>
      <c r="I666" s="80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ht="25.5" x14ac:dyDescent="0.25">
      <c r="A667" s="5">
        <v>658</v>
      </c>
      <c r="B667" s="13" t="s">
        <v>390</v>
      </c>
      <c r="C667" s="13" t="s">
        <v>351</v>
      </c>
      <c r="D667" s="14" t="s">
        <v>35</v>
      </c>
      <c r="E667" s="14"/>
      <c r="F667" s="14"/>
      <c r="G667" s="13"/>
      <c r="H667" s="15">
        <f>H668+H669+H670+H671+H672+H673+H674+H675+H676+H677+H678+H679</f>
        <v>62400</v>
      </c>
      <c r="I667" s="14" t="s">
        <v>68</v>
      </c>
      <c r="J667" s="20"/>
      <c r="K667" s="20">
        <v>1</v>
      </c>
      <c r="L667" s="20"/>
      <c r="M667" s="20"/>
      <c r="N667" s="20">
        <v>1</v>
      </c>
      <c r="O667" s="20"/>
      <c r="P667" s="20"/>
      <c r="Q667" s="20"/>
      <c r="R667" s="20"/>
      <c r="S667" s="20">
        <v>1</v>
      </c>
      <c r="T667" s="20"/>
      <c r="U667" s="20"/>
    </row>
    <row r="668" spans="1:21" x14ac:dyDescent="0.25">
      <c r="A668" s="5">
        <v>659</v>
      </c>
      <c r="B668" s="6"/>
      <c r="C668" s="6" t="s">
        <v>392</v>
      </c>
      <c r="D668" s="7"/>
      <c r="E668" s="5">
        <v>39</v>
      </c>
      <c r="F668" s="7" t="s">
        <v>85</v>
      </c>
      <c r="G668" s="17">
        <v>395</v>
      </c>
      <c r="H668" s="17">
        <f>E668*G668</f>
        <v>15405</v>
      </c>
      <c r="I668" s="80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x14ac:dyDescent="0.25">
      <c r="A669" s="5">
        <v>660</v>
      </c>
      <c r="B669" s="6"/>
      <c r="C669" s="6" t="s">
        <v>393</v>
      </c>
      <c r="D669" s="7"/>
      <c r="E669" s="5">
        <v>39</v>
      </c>
      <c r="F669" s="7" t="s">
        <v>85</v>
      </c>
      <c r="G669" s="17">
        <v>90</v>
      </c>
      <c r="H669" s="17">
        <f t="shared" ref="H669:H679" si="19">E669*G669</f>
        <v>3510</v>
      </c>
      <c r="I669" s="80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x14ac:dyDescent="0.25">
      <c r="A670" s="5">
        <v>661</v>
      </c>
      <c r="B670" s="6"/>
      <c r="C670" s="6" t="s">
        <v>394</v>
      </c>
      <c r="D670" s="7"/>
      <c r="E670" s="5">
        <v>39</v>
      </c>
      <c r="F670" s="7" t="s">
        <v>85</v>
      </c>
      <c r="G670" s="17">
        <v>155</v>
      </c>
      <c r="H670" s="17">
        <f t="shared" si="19"/>
        <v>6045</v>
      </c>
      <c r="I670" s="80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x14ac:dyDescent="0.25">
      <c r="A671" s="5">
        <v>662</v>
      </c>
      <c r="B671" s="6"/>
      <c r="C671" s="6" t="s">
        <v>395</v>
      </c>
      <c r="D671" s="7"/>
      <c r="E671" s="5">
        <v>39</v>
      </c>
      <c r="F671" s="7" t="s">
        <v>85</v>
      </c>
      <c r="G671" s="17">
        <v>60</v>
      </c>
      <c r="H671" s="17">
        <f t="shared" si="19"/>
        <v>2340</v>
      </c>
      <c r="I671" s="80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x14ac:dyDescent="0.25">
      <c r="A672" s="5">
        <v>663</v>
      </c>
      <c r="B672" s="6"/>
      <c r="C672" s="6" t="s">
        <v>396</v>
      </c>
      <c r="D672" s="7"/>
      <c r="E672" s="5">
        <v>39</v>
      </c>
      <c r="F672" s="7" t="s">
        <v>85</v>
      </c>
      <c r="G672" s="17">
        <v>200</v>
      </c>
      <c r="H672" s="17">
        <f t="shared" si="19"/>
        <v>7800</v>
      </c>
      <c r="I672" s="80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x14ac:dyDescent="0.25">
      <c r="A673" s="5">
        <v>664</v>
      </c>
      <c r="B673" s="6"/>
      <c r="C673" s="6" t="s">
        <v>397</v>
      </c>
      <c r="D673" s="7"/>
      <c r="E673" s="5">
        <v>39</v>
      </c>
      <c r="F673" s="7" t="s">
        <v>85</v>
      </c>
      <c r="G673" s="17">
        <v>165</v>
      </c>
      <c r="H673" s="17">
        <f t="shared" si="19"/>
        <v>6435</v>
      </c>
      <c r="I673" s="80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x14ac:dyDescent="0.25">
      <c r="A674" s="5">
        <v>665</v>
      </c>
      <c r="B674" s="6"/>
      <c r="C674" s="6" t="s">
        <v>398</v>
      </c>
      <c r="D674" s="7"/>
      <c r="E674" s="5">
        <v>39</v>
      </c>
      <c r="F674" s="7" t="s">
        <v>85</v>
      </c>
      <c r="G674" s="17">
        <v>50</v>
      </c>
      <c r="H674" s="17">
        <f t="shared" si="19"/>
        <v>1950</v>
      </c>
      <c r="I674" s="80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x14ac:dyDescent="0.25">
      <c r="A675" s="5">
        <v>666</v>
      </c>
      <c r="B675" s="6"/>
      <c r="C675" s="6" t="s">
        <v>399</v>
      </c>
      <c r="D675" s="7"/>
      <c r="E675" s="5">
        <v>39</v>
      </c>
      <c r="F675" s="7" t="s">
        <v>85</v>
      </c>
      <c r="G675" s="17">
        <v>110</v>
      </c>
      <c r="H675" s="17">
        <f t="shared" si="19"/>
        <v>4290</v>
      </c>
      <c r="I675" s="80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x14ac:dyDescent="0.25">
      <c r="A676" s="5">
        <v>667</v>
      </c>
      <c r="B676" s="6"/>
      <c r="C676" s="6" t="s">
        <v>400</v>
      </c>
      <c r="D676" s="7"/>
      <c r="E676" s="5">
        <v>39</v>
      </c>
      <c r="F676" s="7" t="s">
        <v>85</v>
      </c>
      <c r="G676" s="17">
        <v>100</v>
      </c>
      <c r="H676" s="17">
        <f t="shared" si="19"/>
        <v>3900</v>
      </c>
      <c r="I676" s="80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x14ac:dyDescent="0.25">
      <c r="A677" s="5">
        <v>668</v>
      </c>
      <c r="B677" s="6"/>
      <c r="C677" s="6" t="s">
        <v>401</v>
      </c>
      <c r="D677" s="7"/>
      <c r="E677" s="5">
        <v>39</v>
      </c>
      <c r="F677" s="7" t="s">
        <v>85</v>
      </c>
      <c r="G677" s="17">
        <v>50</v>
      </c>
      <c r="H677" s="17">
        <f t="shared" si="19"/>
        <v>1950</v>
      </c>
      <c r="I677" s="80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x14ac:dyDescent="0.25">
      <c r="A678" s="5">
        <v>669</v>
      </c>
      <c r="B678" s="6"/>
      <c r="C678" s="6" t="s">
        <v>402</v>
      </c>
      <c r="D678" s="7"/>
      <c r="E678" s="5">
        <v>39</v>
      </c>
      <c r="F678" s="7" t="s">
        <v>85</v>
      </c>
      <c r="G678" s="17">
        <v>50</v>
      </c>
      <c r="H678" s="17">
        <f t="shared" si="19"/>
        <v>1950</v>
      </c>
      <c r="I678" s="80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x14ac:dyDescent="0.25">
      <c r="A679" s="5">
        <v>670</v>
      </c>
      <c r="B679" s="6"/>
      <c r="C679" s="6" t="s">
        <v>403</v>
      </c>
      <c r="D679" s="7"/>
      <c r="E679" s="5">
        <v>39</v>
      </c>
      <c r="F679" s="7" t="s">
        <v>85</v>
      </c>
      <c r="G679" s="17">
        <v>175</v>
      </c>
      <c r="H679" s="17">
        <f t="shared" si="19"/>
        <v>6825</v>
      </c>
      <c r="I679" s="80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ht="25.5" x14ac:dyDescent="0.25">
      <c r="A680" s="5">
        <v>671</v>
      </c>
      <c r="B680" s="13" t="s">
        <v>390</v>
      </c>
      <c r="C680" s="13" t="s">
        <v>345</v>
      </c>
      <c r="D680" s="14" t="s">
        <v>35</v>
      </c>
      <c r="E680" s="14"/>
      <c r="F680" s="14"/>
      <c r="G680" s="13"/>
      <c r="H680" s="15">
        <f>H681+H682+H683+H684+H685+H686+H687+H688+H689+H690+H691+H692</f>
        <v>3200</v>
      </c>
      <c r="I680" s="14" t="s">
        <v>68</v>
      </c>
      <c r="J680" s="16"/>
      <c r="K680" s="16"/>
      <c r="L680" s="16">
        <v>1</v>
      </c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x14ac:dyDescent="0.25">
      <c r="A681" s="5">
        <v>672</v>
      </c>
      <c r="B681" s="6"/>
      <c r="C681" s="6" t="s">
        <v>392</v>
      </c>
      <c r="D681" s="7"/>
      <c r="E681" s="5">
        <v>2</v>
      </c>
      <c r="F681" s="7" t="s">
        <v>85</v>
      </c>
      <c r="G681" s="17">
        <v>395</v>
      </c>
      <c r="H681" s="17">
        <f>E681*G681</f>
        <v>790</v>
      </c>
      <c r="I681" s="80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x14ac:dyDescent="0.25">
      <c r="A682" s="5">
        <v>673</v>
      </c>
      <c r="B682" s="6"/>
      <c r="C682" s="6" t="s">
        <v>393</v>
      </c>
      <c r="D682" s="7"/>
      <c r="E682" s="5">
        <v>2</v>
      </c>
      <c r="F682" s="7" t="s">
        <v>85</v>
      </c>
      <c r="G682" s="17">
        <v>90</v>
      </c>
      <c r="H682" s="17">
        <f t="shared" ref="H682:H692" si="20">E682*G682</f>
        <v>180</v>
      </c>
      <c r="I682" s="80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x14ac:dyDescent="0.25">
      <c r="A683" s="5">
        <v>674</v>
      </c>
      <c r="B683" s="6"/>
      <c r="C683" s="6" t="s">
        <v>394</v>
      </c>
      <c r="D683" s="7"/>
      <c r="E683" s="5">
        <v>2</v>
      </c>
      <c r="F683" s="7" t="s">
        <v>85</v>
      </c>
      <c r="G683" s="17">
        <v>155</v>
      </c>
      <c r="H683" s="17">
        <f t="shared" si="20"/>
        <v>310</v>
      </c>
      <c r="I683" s="80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x14ac:dyDescent="0.25">
      <c r="A684" s="5">
        <v>675</v>
      </c>
      <c r="B684" s="6"/>
      <c r="C684" s="6" t="s">
        <v>395</v>
      </c>
      <c r="D684" s="7"/>
      <c r="E684" s="5">
        <v>2</v>
      </c>
      <c r="F684" s="7" t="s">
        <v>85</v>
      </c>
      <c r="G684" s="17">
        <v>60</v>
      </c>
      <c r="H684" s="17">
        <f t="shared" si="20"/>
        <v>120</v>
      </c>
      <c r="I684" s="80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x14ac:dyDescent="0.25">
      <c r="A685" s="5">
        <v>676</v>
      </c>
      <c r="B685" s="6"/>
      <c r="C685" s="6" t="s">
        <v>396</v>
      </c>
      <c r="D685" s="7"/>
      <c r="E685" s="5">
        <v>2</v>
      </c>
      <c r="F685" s="7" t="s">
        <v>85</v>
      </c>
      <c r="G685" s="17">
        <v>200</v>
      </c>
      <c r="H685" s="17">
        <f t="shared" si="20"/>
        <v>400</v>
      </c>
      <c r="I685" s="80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x14ac:dyDescent="0.25">
      <c r="A686" s="5">
        <v>677</v>
      </c>
      <c r="B686" s="6"/>
      <c r="C686" s="6" t="s">
        <v>397</v>
      </c>
      <c r="D686" s="7"/>
      <c r="E686" s="5">
        <v>2</v>
      </c>
      <c r="F686" s="7" t="s">
        <v>85</v>
      </c>
      <c r="G686" s="17">
        <v>165</v>
      </c>
      <c r="H686" s="17">
        <f t="shared" si="20"/>
        <v>330</v>
      </c>
      <c r="I686" s="80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x14ac:dyDescent="0.25">
      <c r="A687" s="5">
        <v>678</v>
      </c>
      <c r="B687" s="6"/>
      <c r="C687" s="6" t="s">
        <v>398</v>
      </c>
      <c r="D687" s="7"/>
      <c r="E687" s="5">
        <v>2</v>
      </c>
      <c r="F687" s="7" t="s">
        <v>85</v>
      </c>
      <c r="G687" s="17">
        <v>50</v>
      </c>
      <c r="H687" s="17">
        <f t="shared" si="20"/>
        <v>100</v>
      </c>
      <c r="I687" s="80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x14ac:dyDescent="0.25">
      <c r="A688" s="5">
        <v>679</v>
      </c>
      <c r="B688" s="6"/>
      <c r="C688" s="6" t="s">
        <v>399</v>
      </c>
      <c r="D688" s="7"/>
      <c r="E688" s="5">
        <v>2</v>
      </c>
      <c r="F688" s="7" t="s">
        <v>85</v>
      </c>
      <c r="G688" s="17">
        <v>110</v>
      </c>
      <c r="H688" s="17">
        <f t="shared" si="20"/>
        <v>220</v>
      </c>
      <c r="I688" s="80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x14ac:dyDescent="0.25">
      <c r="A689" s="5">
        <v>680</v>
      </c>
      <c r="B689" s="6"/>
      <c r="C689" s="6" t="s">
        <v>400</v>
      </c>
      <c r="D689" s="7"/>
      <c r="E689" s="5">
        <v>2</v>
      </c>
      <c r="F689" s="7" t="s">
        <v>85</v>
      </c>
      <c r="G689" s="17">
        <v>100</v>
      </c>
      <c r="H689" s="17">
        <f t="shared" si="20"/>
        <v>200</v>
      </c>
      <c r="I689" s="80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x14ac:dyDescent="0.25">
      <c r="A690" s="5">
        <v>681</v>
      </c>
      <c r="B690" s="6"/>
      <c r="C690" s="6" t="s">
        <v>401</v>
      </c>
      <c r="D690" s="7"/>
      <c r="E690" s="5">
        <v>2</v>
      </c>
      <c r="F690" s="7" t="s">
        <v>85</v>
      </c>
      <c r="G690" s="17">
        <v>50</v>
      </c>
      <c r="H690" s="17">
        <f t="shared" si="20"/>
        <v>100</v>
      </c>
      <c r="I690" s="80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x14ac:dyDescent="0.25">
      <c r="A691" s="5">
        <v>682</v>
      </c>
      <c r="B691" s="6"/>
      <c r="C691" s="6" t="s">
        <v>402</v>
      </c>
      <c r="D691" s="7"/>
      <c r="E691" s="5">
        <v>2</v>
      </c>
      <c r="F691" s="7" t="s">
        <v>85</v>
      </c>
      <c r="G691" s="17">
        <v>50</v>
      </c>
      <c r="H691" s="17">
        <f t="shared" si="20"/>
        <v>100</v>
      </c>
      <c r="I691" s="80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x14ac:dyDescent="0.25">
      <c r="A692" s="5">
        <v>683</v>
      </c>
      <c r="B692" s="6"/>
      <c r="C692" s="6" t="s">
        <v>403</v>
      </c>
      <c r="D692" s="7"/>
      <c r="E692" s="5">
        <v>2</v>
      </c>
      <c r="F692" s="7" t="s">
        <v>85</v>
      </c>
      <c r="G692" s="17">
        <v>175</v>
      </c>
      <c r="H692" s="17">
        <f t="shared" si="20"/>
        <v>350</v>
      </c>
      <c r="I692" s="80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ht="25.5" x14ac:dyDescent="0.25">
      <c r="A693" s="5">
        <v>684</v>
      </c>
      <c r="B693" s="13" t="s">
        <v>390</v>
      </c>
      <c r="C693" s="13" t="s">
        <v>343</v>
      </c>
      <c r="D693" s="14" t="s">
        <v>35</v>
      </c>
      <c r="E693" s="14"/>
      <c r="F693" s="14"/>
      <c r="G693" s="13"/>
      <c r="H693" s="15">
        <f>H694+H695+H696+H697+H698+H699+H700+H701+H702+H703+H704+H705</f>
        <v>38400</v>
      </c>
      <c r="I693" s="14" t="s">
        <v>68</v>
      </c>
      <c r="J693" s="20"/>
      <c r="K693" s="20">
        <v>1</v>
      </c>
      <c r="L693" s="20"/>
      <c r="M693" s="20"/>
      <c r="N693" s="20">
        <v>1</v>
      </c>
      <c r="O693" s="20"/>
      <c r="P693" s="20"/>
      <c r="Q693" s="20"/>
      <c r="R693" s="20"/>
      <c r="S693" s="20">
        <v>1</v>
      </c>
      <c r="T693" s="20"/>
      <c r="U693" s="20"/>
    </row>
    <row r="694" spans="1:21" x14ac:dyDescent="0.25">
      <c r="A694" s="5">
        <v>685</v>
      </c>
      <c r="B694" s="6"/>
      <c r="C694" s="6" t="s">
        <v>392</v>
      </c>
      <c r="D694" s="7"/>
      <c r="E694" s="5">
        <v>24</v>
      </c>
      <c r="F694" s="7" t="s">
        <v>85</v>
      </c>
      <c r="G694" s="17">
        <v>395</v>
      </c>
      <c r="H694" s="17">
        <f>E694*G694</f>
        <v>9480</v>
      </c>
      <c r="I694" s="80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x14ac:dyDescent="0.25">
      <c r="A695" s="5">
        <v>686</v>
      </c>
      <c r="B695" s="6"/>
      <c r="C695" s="6" t="s">
        <v>393</v>
      </c>
      <c r="D695" s="7"/>
      <c r="E695" s="5">
        <v>24</v>
      </c>
      <c r="F695" s="7" t="s">
        <v>85</v>
      </c>
      <c r="G695" s="17">
        <v>90</v>
      </c>
      <c r="H695" s="17">
        <f t="shared" ref="H695:H705" si="21">E695*G695</f>
        <v>2160</v>
      </c>
      <c r="I695" s="80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x14ac:dyDescent="0.25">
      <c r="A696" s="5">
        <v>687</v>
      </c>
      <c r="B696" s="6"/>
      <c r="C696" s="6" t="s">
        <v>394</v>
      </c>
      <c r="D696" s="7"/>
      <c r="E696" s="5">
        <v>24</v>
      </c>
      <c r="F696" s="7" t="s">
        <v>85</v>
      </c>
      <c r="G696" s="17">
        <v>155</v>
      </c>
      <c r="H696" s="17">
        <f t="shared" si="21"/>
        <v>3720</v>
      </c>
      <c r="I696" s="80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x14ac:dyDescent="0.25">
      <c r="A697" s="5">
        <v>688</v>
      </c>
      <c r="B697" s="6"/>
      <c r="C697" s="6" t="s">
        <v>395</v>
      </c>
      <c r="D697" s="7"/>
      <c r="E697" s="5">
        <v>24</v>
      </c>
      <c r="F697" s="7" t="s">
        <v>85</v>
      </c>
      <c r="G697" s="17">
        <v>60</v>
      </c>
      <c r="H697" s="17">
        <f t="shared" si="21"/>
        <v>1440</v>
      </c>
      <c r="I697" s="80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x14ac:dyDescent="0.25">
      <c r="A698" s="5">
        <v>689</v>
      </c>
      <c r="B698" s="6"/>
      <c r="C698" s="6" t="s">
        <v>396</v>
      </c>
      <c r="D698" s="7"/>
      <c r="E698" s="5">
        <v>24</v>
      </c>
      <c r="F698" s="7" t="s">
        <v>85</v>
      </c>
      <c r="G698" s="17">
        <v>200</v>
      </c>
      <c r="H698" s="17">
        <f t="shared" si="21"/>
        <v>4800</v>
      </c>
      <c r="I698" s="80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x14ac:dyDescent="0.25">
      <c r="A699" s="5">
        <v>690</v>
      </c>
      <c r="B699" s="6"/>
      <c r="C699" s="6" t="s">
        <v>397</v>
      </c>
      <c r="D699" s="7"/>
      <c r="E699" s="5">
        <v>24</v>
      </c>
      <c r="F699" s="7" t="s">
        <v>85</v>
      </c>
      <c r="G699" s="17">
        <v>165</v>
      </c>
      <c r="H699" s="17">
        <f t="shared" si="21"/>
        <v>3960</v>
      </c>
      <c r="I699" s="80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x14ac:dyDescent="0.25">
      <c r="A700" s="5">
        <v>691</v>
      </c>
      <c r="B700" s="6"/>
      <c r="C700" s="6" t="s">
        <v>398</v>
      </c>
      <c r="D700" s="7"/>
      <c r="E700" s="5">
        <v>24</v>
      </c>
      <c r="F700" s="7" t="s">
        <v>85</v>
      </c>
      <c r="G700" s="17">
        <v>50</v>
      </c>
      <c r="H700" s="17">
        <f t="shared" si="21"/>
        <v>1200</v>
      </c>
      <c r="I700" s="80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x14ac:dyDescent="0.25">
      <c r="A701" s="5">
        <v>692</v>
      </c>
      <c r="B701" s="6"/>
      <c r="C701" s="6" t="s">
        <v>399</v>
      </c>
      <c r="D701" s="7"/>
      <c r="E701" s="5">
        <v>24</v>
      </c>
      <c r="F701" s="7" t="s">
        <v>85</v>
      </c>
      <c r="G701" s="17">
        <v>110</v>
      </c>
      <c r="H701" s="17">
        <f t="shared" si="21"/>
        <v>2640</v>
      </c>
      <c r="I701" s="80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x14ac:dyDescent="0.25">
      <c r="A702" s="5">
        <v>693</v>
      </c>
      <c r="B702" s="6"/>
      <c r="C702" s="6" t="s">
        <v>400</v>
      </c>
      <c r="D702" s="7"/>
      <c r="E702" s="5">
        <v>24</v>
      </c>
      <c r="F702" s="7" t="s">
        <v>85</v>
      </c>
      <c r="G702" s="17">
        <v>100</v>
      </c>
      <c r="H702" s="17">
        <f t="shared" si="21"/>
        <v>2400</v>
      </c>
      <c r="I702" s="80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x14ac:dyDescent="0.25">
      <c r="A703" s="5">
        <v>694</v>
      </c>
      <c r="B703" s="6"/>
      <c r="C703" s="6" t="s">
        <v>401</v>
      </c>
      <c r="D703" s="7"/>
      <c r="E703" s="5">
        <v>24</v>
      </c>
      <c r="F703" s="7" t="s">
        <v>85</v>
      </c>
      <c r="G703" s="17">
        <v>50</v>
      </c>
      <c r="H703" s="17">
        <f t="shared" si="21"/>
        <v>1200</v>
      </c>
      <c r="I703" s="80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x14ac:dyDescent="0.25">
      <c r="A704" s="5">
        <v>695</v>
      </c>
      <c r="B704" s="6"/>
      <c r="C704" s="6" t="s">
        <v>402</v>
      </c>
      <c r="D704" s="7"/>
      <c r="E704" s="5">
        <v>24</v>
      </c>
      <c r="F704" s="7" t="s">
        <v>85</v>
      </c>
      <c r="G704" s="17">
        <v>50</v>
      </c>
      <c r="H704" s="17">
        <f t="shared" si="21"/>
        <v>1200</v>
      </c>
      <c r="I704" s="80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2" x14ac:dyDescent="0.25">
      <c r="A705" s="5">
        <v>696</v>
      </c>
      <c r="B705" s="6"/>
      <c r="C705" s="6" t="s">
        <v>403</v>
      </c>
      <c r="D705" s="7"/>
      <c r="E705" s="5">
        <v>24</v>
      </c>
      <c r="F705" s="7" t="s">
        <v>85</v>
      </c>
      <c r="G705" s="17">
        <v>175</v>
      </c>
      <c r="H705" s="17">
        <f t="shared" si="21"/>
        <v>4200</v>
      </c>
      <c r="I705" s="80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2" ht="25.5" x14ac:dyDescent="0.25">
      <c r="A706" s="5">
        <v>697</v>
      </c>
      <c r="B706" s="9" t="s">
        <v>405</v>
      </c>
      <c r="C706" s="9" t="s">
        <v>406</v>
      </c>
      <c r="D706" s="10" t="s">
        <v>32</v>
      </c>
      <c r="E706" s="10"/>
      <c r="F706" s="10"/>
      <c r="G706" s="9"/>
      <c r="H706" s="147">
        <f>H707</f>
        <v>148000</v>
      </c>
      <c r="I706" s="10" t="s">
        <v>68</v>
      </c>
      <c r="J706" s="10"/>
      <c r="K706" s="12">
        <v>2</v>
      </c>
      <c r="L706" s="10"/>
      <c r="M706" s="10"/>
      <c r="N706" s="12">
        <v>1</v>
      </c>
      <c r="O706" s="10"/>
      <c r="P706" s="12">
        <v>1</v>
      </c>
      <c r="Q706" s="10"/>
      <c r="R706" s="10"/>
      <c r="S706" s="10"/>
      <c r="T706" s="10"/>
      <c r="U706" s="10"/>
      <c r="V706" s="1">
        <f>SUM(J706:U706)</f>
        <v>4</v>
      </c>
    </row>
    <row r="707" spans="1:22" x14ac:dyDescent="0.25">
      <c r="A707" s="5">
        <v>698</v>
      </c>
      <c r="B707" s="13" t="s">
        <v>405</v>
      </c>
      <c r="C707" s="13" t="s">
        <v>407</v>
      </c>
      <c r="D707" s="14" t="s">
        <v>35</v>
      </c>
      <c r="E707" s="14"/>
      <c r="F707" s="14"/>
      <c r="G707" s="13"/>
      <c r="H707" s="88">
        <f>H708</f>
        <v>148000</v>
      </c>
      <c r="I707" s="14" t="s">
        <v>68</v>
      </c>
      <c r="J707" s="16"/>
      <c r="K707" s="16">
        <v>2</v>
      </c>
      <c r="L707" s="16"/>
      <c r="M707" s="16"/>
      <c r="N707" s="16">
        <v>1</v>
      </c>
      <c r="O707" s="16"/>
      <c r="P707" s="16">
        <v>1</v>
      </c>
      <c r="Q707" s="16"/>
      <c r="R707" s="16"/>
      <c r="S707" s="16"/>
      <c r="T707" s="16"/>
      <c r="U707" s="16"/>
    </row>
    <row r="708" spans="1:22" x14ac:dyDescent="0.25">
      <c r="A708" s="5">
        <v>699</v>
      </c>
      <c r="B708" s="6"/>
      <c r="C708" s="6" t="s">
        <v>408</v>
      </c>
      <c r="D708" s="7"/>
      <c r="E708" s="5">
        <v>296</v>
      </c>
      <c r="F708" s="7" t="s">
        <v>93</v>
      </c>
      <c r="G708" s="17">
        <v>500</v>
      </c>
      <c r="H708" s="17">
        <f>E708*G708</f>
        <v>148000</v>
      </c>
      <c r="I708" s="80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2" x14ac:dyDescent="0.25">
      <c r="A709" s="5">
        <v>700</v>
      </c>
      <c r="B709" s="9" t="s">
        <v>550</v>
      </c>
      <c r="C709" s="9" t="s">
        <v>549</v>
      </c>
      <c r="D709" s="10" t="s">
        <v>32</v>
      </c>
      <c r="E709" s="10"/>
      <c r="F709" s="10"/>
      <c r="G709" s="9"/>
      <c r="H709" s="147">
        <f>H710+H713+H717</f>
        <v>252000</v>
      </c>
      <c r="I709" s="10" t="s">
        <v>68</v>
      </c>
      <c r="J709" s="149">
        <f>J710+J713+J717</f>
        <v>0</v>
      </c>
      <c r="K709" s="149">
        <f t="shared" ref="K709:U709" si="22">K710+K713+K717</f>
        <v>1</v>
      </c>
      <c r="L709" s="149">
        <f t="shared" si="22"/>
        <v>0</v>
      </c>
      <c r="M709" s="149">
        <f t="shared" si="22"/>
        <v>1</v>
      </c>
      <c r="N709" s="149">
        <f t="shared" si="22"/>
        <v>0</v>
      </c>
      <c r="O709" s="149">
        <f t="shared" si="22"/>
        <v>0</v>
      </c>
      <c r="P709" s="149">
        <f t="shared" si="22"/>
        <v>0</v>
      </c>
      <c r="Q709" s="149">
        <f t="shared" si="22"/>
        <v>2</v>
      </c>
      <c r="R709" s="149">
        <f t="shared" si="22"/>
        <v>0</v>
      </c>
      <c r="S709" s="149">
        <f t="shared" si="22"/>
        <v>1</v>
      </c>
      <c r="T709" s="149">
        <f t="shared" si="22"/>
        <v>0</v>
      </c>
      <c r="U709" s="149">
        <f t="shared" si="22"/>
        <v>0</v>
      </c>
      <c r="V709" s="1">
        <f>SUM(J709:U709)</f>
        <v>5</v>
      </c>
    </row>
    <row r="710" spans="1:22" ht="25.5" x14ac:dyDescent="0.25">
      <c r="A710" s="5">
        <v>701</v>
      </c>
      <c r="B710" s="13" t="s">
        <v>550</v>
      </c>
      <c r="C710" s="64" t="s">
        <v>556</v>
      </c>
      <c r="D710" s="14" t="s">
        <v>35</v>
      </c>
      <c r="E710" s="14"/>
      <c r="F710" s="14"/>
      <c r="G710" s="13"/>
      <c r="H710" s="15">
        <f>H711+H712</f>
        <v>97000</v>
      </c>
      <c r="I710" s="14" t="s">
        <v>68</v>
      </c>
      <c r="J710" s="16"/>
      <c r="K710" s="16"/>
      <c r="L710" s="16"/>
      <c r="M710" s="16"/>
      <c r="N710" s="16"/>
      <c r="O710" s="16"/>
      <c r="P710" s="16"/>
      <c r="Q710" s="16">
        <v>1</v>
      </c>
      <c r="R710" s="16"/>
      <c r="S710" s="16"/>
      <c r="T710" s="16"/>
      <c r="U710" s="16"/>
    </row>
    <row r="711" spans="1:22" x14ac:dyDescent="0.25">
      <c r="A711" s="5">
        <v>702</v>
      </c>
      <c r="B711" s="6"/>
      <c r="C711" s="6" t="s">
        <v>162</v>
      </c>
      <c r="D711" s="7"/>
      <c r="E711" s="5">
        <v>2</v>
      </c>
      <c r="F711" s="7" t="s">
        <v>83</v>
      </c>
      <c r="G711" s="17">
        <v>41000</v>
      </c>
      <c r="H711" s="17">
        <v>82000</v>
      </c>
      <c r="I711" s="80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2" x14ac:dyDescent="0.25">
      <c r="A712" s="5">
        <v>703</v>
      </c>
      <c r="B712" s="6"/>
      <c r="C712" s="6" t="s">
        <v>82</v>
      </c>
      <c r="D712" s="7"/>
      <c r="E712" s="5">
        <v>1</v>
      </c>
      <c r="F712" s="7" t="s">
        <v>83</v>
      </c>
      <c r="G712" s="17">
        <v>15000</v>
      </c>
      <c r="H712" s="17">
        <v>15000</v>
      </c>
      <c r="I712" s="80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2" x14ac:dyDescent="0.25">
      <c r="A713" s="5">
        <v>704</v>
      </c>
      <c r="B713" s="13" t="s">
        <v>550</v>
      </c>
      <c r="C713" s="13" t="s">
        <v>317</v>
      </c>
      <c r="D713" s="14" t="s">
        <v>35</v>
      </c>
      <c r="E713" s="14"/>
      <c r="F713" s="14"/>
      <c r="G713" s="13"/>
      <c r="H713" s="15">
        <v>95000</v>
      </c>
      <c r="I713" s="14" t="s">
        <v>68</v>
      </c>
      <c r="J713" s="16"/>
      <c r="K713" s="23"/>
      <c r="L713" s="23"/>
      <c r="M713" s="23">
        <v>1</v>
      </c>
      <c r="N713" s="23"/>
      <c r="O713" s="23"/>
      <c r="P713" s="23"/>
      <c r="Q713" s="23"/>
      <c r="R713" s="23"/>
      <c r="S713" s="23">
        <v>1</v>
      </c>
      <c r="T713" s="23"/>
      <c r="U713" s="23"/>
    </row>
    <row r="714" spans="1:22" x14ac:dyDescent="0.25">
      <c r="A714" s="5">
        <v>705</v>
      </c>
      <c r="B714" s="6"/>
      <c r="C714" s="6" t="s">
        <v>413</v>
      </c>
      <c r="D714" s="7"/>
      <c r="E714" s="5">
        <v>2</v>
      </c>
      <c r="F714" s="7" t="s">
        <v>93</v>
      </c>
      <c r="G714" s="17">
        <v>2500</v>
      </c>
      <c r="H714" s="17">
        <v>5000</v>
      </c>
      <c r="I714" s="80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2" x14ac:dyDescent="0.25">
      <c r="A715" s="5">
        <v>706</v>
      </c>
      <c r="B715" s="6"/>
      <c r="C715" s="6" t="s">
        <v>412</v>
      </c>
      <c r="D715" s="7"/>
      <c r="E715" s="5">
        <v>6</v>
      </c>
      <c r="F715" s="7" t="s">
        <v>83</v>
      </c>
      <c r="G715" s="17">
        <v>15000</v>
      </c>
      <c r="H715" s="17">
        <v>90000</v>
      </c>
      <c r="I715" s="80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2" x14ac:dyDescent="0.25">
      <c r="A716" s="5">
        <v>707</v>
      </c>
      <c r="B716" s="6"/>
      <c r="C716" s="6" t="s">
        <v>412</v>
      </c>
      <c r="D716" s="7"/>
      <c r="E716" s="5">
        <v>2</v>
      </c>
      <c r="F716" s="7" t="s">
        <v>83</v>
      </c>
      <c r="G716" s="17">
        <v>15000</v>
      </c>
      <c r="H716" s="17">
        <v>30000</v>
      </c>
      <c r="I716" s="80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2" ht="25.5" x14ac:dyDescent="0.25">
      <c r="A717" s="5">
        <v>708</v>
      </c>
      <c r="B717" s="13" t="s">
        <v>550</v>
      </c>
      <c r="C717" s="13" t="s">
        <v>415</v>
      </c>
      <c r="D717" s="14" t="s">
        <v>35</v>
      </c>
      <c r="E717" s="14"/>
      <c r="F717" s="14"/>
      <c r="G717" s="13"/>
      <c r="H717" s="15">
        <f>H718</f>
        <v>60000</v>
      </c>
      <c r="I717" s="14" t="s">
        <v>68</v>
      </c>
      <c r="J717" s="16"/>
      <c r="K717" s="16">
        <v>1</v>
      </c>
      <c r="L717" s="16"/>
      <c r="M717" s="16"/>
      <c r="N717" s="16"/>
      <c r="O717" s="16"/>
      <c r="P717" s="16"/>
      <c r="Q717" s="16">
        <v>1</v>
      </c>
      <c r="R717" s="16"/>
      <c r="S717" s="16"/>
      <c r="T717" s="16"/>
      <c r="U717" s="16"/>
    </row>
    <row r="718" spans="1:22" x14ac:dyDescent="0.25">
      <c r="A718" s="5">
        <v>709</v>
      </c>
      <c r="B718" s="6"/>
      <c r="C718" s="6" t="s">
        <v>412</v>
      </c>
      <c r="D718" s="7"/>
      <c r="E718" s="5">
        <v>4</v>
      </c>
      <c r="F718" s="7" t="s">
        <v>83</v>
      </c>
      <c r="G718" s="17">
        <v>15000</v>
      </c>
      <c r="H718" s="17">
        <f>E718*G718</f>
        <v>60000</v>
      </c>
      <c r="I718" s="80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2" x14ac:dyDescent="0.25">
      <c r="A719" s="5">
        <v>710</v>
      </c>
      <c r="B719" s="9" t="s">
        <v>416</v>
      </c>
      <c r="C719" s="9" t="s">
        <v>417</v>
      </c>
      <c r="D719" s="10" t="s">
        <v>32</v>
      </c>
      <c r="E719" s="10"/>
      <c r="F719" s="10"/>
      <c r="G719" s="9"/>
      <c r="H719" s="147">
        <f>H720+H722+H724+H726+H729+H731+H733+H735+H738+H741+H744+H746</f>
        <v>2014600</v>
      </c>
      <c r="I719" s="10" t="s">
        <v>68</v>
      </c>
      <c r="J719" s="149">
        <f>J720+J722+J724+J726+J729+J731+J733+J735+J738+J741+J744+J746</f>
        <v>0</v>
      </c>
      <c r="K719" s="149">
        <f t="shared" ref="K719:U719" si="23">K720+K722+K724+K726+K729+K731+K733+K735+K738+K741+K744+K746</f>
        <v>6</v>
      </c>
      <c r="L719" s="149">
        <f t="shared" si="23"/>
        <v>0</v>
      </c>
      <c r="M719" s="149">
        <f t="shared" si="23"/>
        <v>0</v>
      </c>
      <c r="N719" s="149">
        <f t="shared" si="23"/>
        <v>5</v>
      </c>
      <c r="O719" s="149">
        <f t="shared" si="23"/>
        <v>1</v>
      </c>
      <c r="P719" s="149">
        <f t="shared" si="23"/>
        <v>1</v>
      </c>
      <c r="Q719" s="149">
        <f t="shared" si="23"/>
        <v>6</v>
      </c>
      <c r="R719" s="149">
        <f t="shared" si="23"/>
        <v>1</v>
      </c>
      <c r="S719" s="149">
        <f t="shared" si="23"/>
        <v>5</v>
      </c>
      <c r="T719" s="149">
        <f t="shared" si="23"/>
        <v>1</v>
      </c>
      <c r="U719" s="149">
        <f t="shared" si="23"/>
        <v>0</v>
      </c>
      <c r="V719" s="1">
        <f>SUM(J719:U719)</f>
        <v>26</v>
      </c>
    </row>
    <row r="720" spans="1:22" ht="25.5" x14ac:dyDescent="0.25">
      <c r="A720" s="5">
        <v>711</v>
      </c>
      <c r="B720" s="13" t="s">
        <v>416</v>
      </c>
      <c r="C720" s="13" t="s">
        <v>58</v>
      </c>
      <c r="D720" s="14" t="s">
        <v>35</v>
      </c>
      <c r="E720" s="14"/>
      <c r="F720" s="14"/>
      <c r="G720" s="13"/>
      <c r="H720" s="15">
        <v>10000</v>
      </c>
      <c r="I720" s="14" t="s">
        <v>68</v>
      </c>
      <c r="J720" s="16"/>
      <c r="K720" s="16"/>
      <c r="L720" s="16"/>
      <c r="M720" s="16"/>
      <c r="N720" s="16"/>
      <c r="O720" s="16"/>
      <c r="P720" s="16"/>
      <c r="Q720" s="16"/>
      <c r="R720" s="16"/>
      <c r="S720" s="16">
        <v>1</v>
      </c>
      <c r="T720" s="16"/>
      <c r="U720" s="16"/>
    </row>
    <row r="721" spans="1:22" x14ac:dyDescent="0.25">
      <c r="A721" s="5">
        <v>712</v>
      </c>
      <c r="B721" s="6"/>
      <c r="C721" s="6" t="s">
        <v>418</v>
      </c>
      <c r="D721" s="7"/>
      <c r="E721" s="5">
        <v>10</v>
      </c>
      <c r="F721" s="7" t="s">
        <v>93</v>
      </c>
      <c r="G721" s="17">
        <v>1000</v>
      </c>
      <c r="H721" s="17">
        <v>10000</v>
      </c>
      <c r="I721" s="80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2" ht="25.5" x14ac:dyDescent="0.25">
      <c r="A722" s="5">
        <v>713</v>
      </c>
      <c r="B722" s="13" t="s">
        <v>416</v>
      </c>
      <c r="C722" s="13" t="s">
        <v>59</v>
      </c>
      <c r="D722" s="14" t="s">
        <v>35</v>
      </c>
      <c r="E722" s="14"/>
      <c r="F722" s="14"/>
      <c r="G722" s="13"/>
      <c r="H722" s="15">
        <v>10000</v>
      </c>
      <c r="I722" s="14" t="s">
        <v>68</v>
      </c>
      <c r="J722" s="16"/>
      <c r="K722" s="16"/>
      <c r="L722" s="23"/>
      <c r="M722" s="16"/>
      <c r="N722" s="16"/>
      <c r="O722" s="16">
        <v>1</v>
      </c>
      <c r="P722" s="16"/>
      <c r="Q722" s="16"/>
      <c r="R722" s="16"/>
      <c r="S722" s="16"/>
      <c r="T722" s="16"/>
      <c r="U722" s="16"/>
    </row>
    <row r="723" spans="1:22" x14ac:dyDescent="0.25">
      <c r="A723" s="5">
        <v>714</v>
      </c>
      <c r="B723" s="6"/>
      <c r="C723" s="6" t="s">
        <v>418</v>
      </c>
      <c r="D723" s="7"/>
      <c r="E723" s="5">
        <v>10</v>
      </c>
      <c r="F723" s="7" t="s">
        <v>93</v>
      </c>
      <c r="G723" s="17">
        <v>1000</v>
      </c>
      <c r="H723" s="17">
        <v>10000</v>
      </c>
      <c r="I723" s="80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2" ht="25.5" x14ac:dyDescent="0.25">
      <c r="A724" s="5">
        <v>715</v>
      </c>
      <c r="B724" s="13" t="s">
        <v>416</v>
      </c>
      <c r="C724" s="13" t="s">
        <v>313</v>
      </c>
      <c r="D724" s="14" t="s">
        <v>35</v>
      </c>
      <c r="E724" s="14"/>
      <c r="F724" s="14"/>
      <c r="G724" s="13"/>
      <c r="H724" s="15">
        <v>54000</v>
      </c>
      <c r="I724" s="14" t="s">
        <v>68</v>
      </c>
      <c r="J724" s="16"/>
      <c r="K724" s="23">
        <v>1</v>
      </c>
      <c r="L724" s="23"/>
      <c r="M724" s="23"/>
      <c r="N724" s="23">
        <v>1</v>
      </c>
      <c r="O724" s="23"/>
      <c r="P724" s="23"/>
      <c r="Q724" s="23">
        <v>1</v>
      </c>
      <c r="R724" s="23"/>
      <c r="S724" s="23">
        <v>1</v>
      </c>
      <c r="T724" s="23"/>
      <c r="U724" s="23"/>
    </row>
    <row r="725" spans="1:22" x14ac:dyDescent="0.25">
      <c r="A725" s="5">
        <v>716</v>
      </c>
      <c r="B725" s="6"/>
      <c r="C725" s="6" t="s">
        <v>419</v>
      </c>
      <c r="D725" s="7"/>
      <c r="E725" s="5">
        <v>20</v>
      </c>
      <c r="F725" s="7" t="s">
        <v>183</v>
      </c>
      <c r="G725" s="17">
        <v>2700</v>
      </c>
      <c r="H725" s="17">
        <v>54000</v>
      </c>
      <c r="I725" s="80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 spans="1:22" x14ac:dyDescent="0.25">
      <c r="A726" s="5">
        <v>717</v>
      </c>
      <c r="B726" s="13" t="s">
        <v>416</v>
      </c>
      <c r="C726" s="13" t="s">
        <v>347</v>
      </c>
      <c r="D726" s="14" t="s">
        <v>35</v>
      </c>
      <c r="E726" s="14"/>
      <c r="F726" s="14"/>
      <c r="G726" s="13"/>
      <c r="H726" s="15">
        <v>753600</v>
      </c>
      <c r="I726" s="14" t="s">
        <v>68</v>
      </c>
      <c r="J726" s="16"/>
      <c r="K726" s="23">
        <v>1</v>
      </c>
      <c r="L726" s="23"/>
      <c r="M726" s="23"/>
      <c r="N726" s="23">
        <v>1</v>
      </c>
      <c r="O726" s="23"/>
      <c r="P726" s="23"/>
      <c r="Q726" s="23">
        <v>1</v>
      </c>
      <c r="R726" s="23"/>
      <c r="S726" s="23">
        <v>1</v>
      </c>
      <c r="T726" s="23"/>
      <c r="U726" s="23"/>
    </row>
    <row r="727" spans="1:22" x14ac:dyDescent="0.25">
      <c r="A727" s="5">
        <v>718</v>
      </c>
      <c r="B727" s="6"/>
      <c r="C727" s="6" t="s">
        <v>420</v>
      </c>
      <c r="D727" s="7"/>
      <c r="E727" s="5">
        <v>64</v>
      </c>
      <c r="F727" s="7" t="s">
        <v>101</v>
      </c>
      <c r="G727" s="17">
        <v>6280</v>
      </c>
      <c r="H727" s="17">
        <v>401920</v>
      </c>
      <c r="I727" s="80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2" x14ac:dyDescent="0.25">
      <c r="A728" s="5">
        <v>719</v>
      </c>
      <c r="B728" s="6"/>
      <c r="C728" s="6" t="s">
        <v>421</v>
      </c>
      <c r="D728" s="7"/>
      <c r="E728" s="5">
        <v>56</v>
      </c>
      <c r="F728" s="7" t="s">
        <v>101</v>
      </c>
      <c r="G728" s="17">
        <v>6280</v>
      </c>
      <c r="H728" s="17">
        <v>351680</v>
      </c>
      <c r="I728" s="80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2" x14ac:dyDescent="0.25">
      <c r="A729" s="5">
        <v>720</v>
      </c>
      <c r="B729" s="13" t="s">
        <v>416</v>
      </c>
      <c r="C729" s="13" t="s">
        <v>422</v>
      </c>
      <c r="D729" s="14" t="s">
        <v>35</v>
      </c>
      <c r="E729" s="14"/>
      <c r="F729" s="14"/>
      <c r="G729" s="13"/>
      <c r="H729" s="15">
        <v>320000</v>
      </c>
      <c r="I729" s="14" t="s">
        <v>68</v>
      </c>
      <c r="J729" s="16"/>
      <c r="K729" s="23">
        <v>1</v>
      </c>
      <c r="L729" s="23"/>
      <c r="M729" s="23"/>
      <c r="N729" s="23">
        <v>1</v>
      </c>
      <c r="O729" s="23"/>
      <c r="P729" s="23"/>
      <c r="Q729" s="23">
        <v>1</v>
      </c>
      <c r="R729" s="23"/>
      <c r="S729" s="23">
        <v>1</v>
      </c>
      <c r="T729" s="23"/>
      <c r="U729" s="23"/>
    </row>
    <row r="730" spans="1:22" x14ac:dyDescent="0.25">
      <c r="A730" s="5">
        <v>721</v>
      </c>
      <c r="B730" s="6"/>
      <c r="C730" s="6" t="s">
        <v>423</v>
      </c>
      <c r="D730" s="7"/>
      <c r="E730" s="5">
        <v>64</v>
      </c>
      <c r="F730" s="7" t="s">
        <v>93</v>
      </c>
      <c r="G730" s="17">
        <v>5000</v>
      </c>
      <c r="H730" s="17">
        <v>320000</v>
      </c>
      <c r="I730" s="80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 spans="1:22" ht="25.5" x14ac:dyDescent="0.25">
      <c r="A731" s="5">
        <v>722</v>
      </c>
      <c r="B731" s="13" t="s">
        <v>416</v>
      </c>
      <c r="C731" s="13" t="s">
        <v>62</v>
      </c>
      <c r="D731" s="14" t="s">
        <v>35</v>
      </c>
      <c r="E731" s="14"/>
      <c r="F731" s="14"/>
      <c r="G731" s="13"/>
      <c r="H731" s="15">
        <v>20000</v>
      </c>
      <c r="I731" s="14" t="s">
        <v>68</v>
      </c>
      <c r="J731" s="16"/>
      <c r="K731" s="16"/>
      <c r="L731" s="16"/>
      <c r="M731" s="16"/>
      <c r="N731" s="16">
        <v>1</v>
      </c>
      <c r="O731" s="16"/>
      <c r="P731" s="16"/>
      <c r="Q731" s="16"/>
      <c r="R731" s="16"/>
      <c r="S731" s="16">
        <v>1</v>
      </c>
      <c r="T731" s="16"/>
      <c r="U731" s="16"/>
      <c r="V731" s="22" t="s">
        <v>43</v>
      </c>
    </row>
    <row r="732" spans="1:22" x14ac:dyDescent="0.25">
      <c r="A732" s="5">
        <v>723</v>
      </c>
      <c r="B732" s="6"/>
      <c r="C732" s="6" t="s">
        <v>424</v>
      </c>
      <c r="D732" s="7"/>
      <c r="E732" s="5">
        <v>80</v>
      </c>
      <c r="F732" s="7" t="s">
        <v>93</v>
      </c>
      <c r="G732" s="17">
        <v>250</v>
      </c>
      <c r="H732" s="17">
        <v>20000</v>
      </c>
      <c r="I732" s="80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 spans="1:22" ht="25.5" x14ac:dyDescent="0.25">
      <c r="A733" s="5">
        <v>724</v>
      </c>
      <c r="B733" s="13" t="s">
        <v>416</v>
      </c>
      <c r="C733" s="13" t="s">
        <v>60</v>
      </c>
      <c r="D733" s="14" t="s">
        <v>35</v>
      </c>
      <c r="E733" s="14"/>
      <c r="F733" s="14"/>
      <c r="G733" s="13"/>
      <c r="H733" s="15">
        <v>10000</v>
      </c>
      <c r="I733" s="14" t="s">
        <v>68</v>
      </c>
      <c r="J733" s="16"/>
      <c r="K733" s="16"/>
      <c r="L733" s="16"/>
      <c r="M733" s="16"/>
      <c r="N733" s="16"/>
      <c r="O733" s="16"/>
      <c r="P733" s="16"/>
      <c r="Q733" s="16"/>
      <c r="R733" s="16">
        <v>1</v>
      </c>
      <c r="S733" s="16"/>
      <c r="T733" s="16"/>
      <c r="U733" s="16"/>
    </row>
    <row r="734" spans="1:22" x14ac:dyDescent="0.25">
      <c r="A734" s="5">
        <v>725</v>
      </c>
      <c r="B734" s="6"/>
      <c r="C734" s="6" t="s">
        <v>425</v>
      </c>
      <c r="D734" s="7"/>
      <c r="E734" s="5">
        <v>10</v>
      </c>
      <c r="F734" s="7" t="s">
        <v>183</v>
      </c>
      <c r="G734" s="17">
        <v>1000</v>
      </c>
      <c r="H734" s="17">
        <v>10000</v>
      </c>
      <c r="I734" s="80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 spans="1:22" x14ac:dyDescent="0.25">
      <c r="A735" s="5">
        <v>726</v>
      </c>
      <c r="B735" s="13" t="s">
        <v>416</v>
      </c>
      <c r="C735" s="13" t="s">
        <v>407</v>
      </c>
      <c r="D735" s="14" t="s">
        <v>35</v>
      </c>
      <c r="E735" s="14"/>
      <c r="F735" s="14"/>
      <c r="G735" s="13"/>
      <c r="H735" s="15">
        <f>H736+H737</f>
        <v>584000</v>
      </c>
      <c r="I735" s="14" t="s">
        <v>68</v>
      </c>
      <c r="J735" s="16"/>
      <c r="K735" s="23">
        <v>2</v>
      </c>
      <c r="L735" s="23"/>
      <c r="M735" s="23"/>
      <c r="N735" s="23">
        <v>1</v>
      </c>
      <c r="O735" s="23"/>
      <c r="P735" s="23">
        <v>1</v>
      </c>
      <c r="Q735" s="16"/>
      <c r="R735" s="16"/>
      <c r="S735" s="16"/>
      <c r="T735" s="16"/>
      <c r="U735" s="16"/>
    </row>
    <row r="736" spans="1:22" x14ac:dyDescent="0.25">
      <c r="A736" s="5">
        <v>727</v>
      </c>
      <c r="B736" s="6"/>
      <c r="C736" s="6" t="s">
        <v>426</v>
      </c>
      <c r="D736" s="7"/>
      <c r="E736" s="78">
        <v>48</v>
      </c>
      <c r="F736" s="7" t="s">
        <v>121</v>
      </c>
      <c r="G736" s="83">
        <v>5500</v>
      </c>
      <c r="H736" s="17">
        <f>E736*G736</f>
        <v>264000</v>
      </c>
      <c r="I736" s="80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2" x14ac:dyDescent="0.25">
      <c r="A737" s="5">
        <v>728</v>
      </c>
      <c r="B737" s="6"/>
      <c r="C737" s="6" t="s">
        <v>427</v>
      </c>
      <c r="D737" s="7"/>
      <c r="E737" s="78">
        <v>32</v>
      </c>
      <c r="F737" s="7" t="s">
        <v>121</v>
      </c>
      <c r="G737" s="17">
        <v>10000</v>
      </c>
      <c r="H737" s="17">
        <f>E737*G737</f>
        <v>320000</v>
      </c>
      <c r="I737" s="80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2" ht="25.5" x14ac:dyDescent="0.25">
      <c r="A738" s="5">
        <v>729</v>
      </c>
      <c r="B738" s="13" t="s">
        <v>416</v>
      </c>
      <c r="C738" s="13" t="s">
        <v>61</v>
      </c>
      <c r="D738" s="14" t="s">
        <v>35</v>
      </c>
      <c r="E738" s="14"/>
      <c r="F738" s="14"/>
      <c r="G738" s="13"/>
      <c r="H738" s="15">
        <v>25000</v>
      </c>
      <c r="I738" s="14" t="s">
        <v>68</v>
      </c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>
        <v>1</v>
      </c>
      <c r="U738" s="16"/>
    </row>
    <row r="739" spans="1:22" x14ac:dyDescent="0.25">
      <c r="A739" s="5">
        <v>730</v>
      </c>
      <c r="B739" s="6"/>
      <c r="C739" s="6" t="s">
        <v>425</v>
      </c>
      <c r="D739" s="7"/>
      <c r="E739" s="5">
        <v>10</v>
      </c>
      <c r="F739" s="7" t="s">
        <v>93</v>
      </c>
      <c r="G739" s="17">
        <v>1000</v>
      </c>
      <c r="H739" s="17">
        <v>10000</v>
      </c>
      <c r="I739" s="80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 spans="1:22" x14ac:dyDescent="0.25">
      <c r="A740" s="5">
        <v>731</v>
      </c>
      <c r="B740" s="6"/>
      <c r="C740" s="6" t="s">
        <v>428</v>
      </c>
      <c r="D740" s="7"/>
      <c r="E740" s="5">
        <v>3</v>
      </c>
      <c r="F740" s="7" t="s">
        <v>93</v>
      </c>
      <c r="G740" s="17">
        <v>5000</v>
      </c>
      <c r="H740" s="17">
        <v>15000</v>
      </c>
      <c r="I740" s="80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2" x14ac:dyDescent="0.25">
      <c r="A741" s="5">
        <v>732</v>
      </c>
      <c r="B741" s="13" t="s">
        <v>416</v>
      </c>
      <c r="C741" s="13" t="s">
        <v>47</v>
      </c>
      <c r="D741" s="14" t="s">
        <v>35</v>
      </c>
      <c r="E741" s="14"/>
      <c r="F741" s="14"/>
      <c r="G741" s="13"/>
      <c r="H741" s="15">
        <v>140000</v>
      </c>
      <c r="I741" s="14" t="s">
        <v>68</v>
      </c>
      <c r="J741" s="16"/>
      <c r="K741" s="16"/>
      <c r="L741" s="16"/>
      <c r="M741" s="16"/>
      <c r="N741" s="16"/>
      <c r="O741" s="16"/>
      <c r="P741" s="16"/>
      <c r="Q741" s="16">
        <v>1</v>
      </c>
      <c r="R741" s="16"/>
      <c r="S741" s="16"/>
      <c r="T741" s="16"/>
      <c r="U741" s="16"/>
    </row>
    <row r="742" spans="1:22" x14ac:dyDescent="0.25">
      <c r="A742" s="5">
        <v>733</v>
      </c>
      <c r="B742" s="6"/>
      <c r="C742" s="6" t="s">
        <v>429</v>
      </c>
      <c r="D742" s="7"/>
      <c r="E742" s="5">
        <v>100</v>
      </c>
      <c r="F742" s="7" t="s">
        <v>93</v>
      </c>
      <c r="G742" s="17">
        <v>650</v>
      </c>
      <c r="H742" s="17">
        <v>65000</v>
      </c>
      <c r="I742" s="80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2" x14ac:dyDescent="0.25">
      <c r="A743" s="5">
        <v>734</v>
      </c>
      <c r="B743" s="6"/>
      <c r="C743" s="6" t="s">
        <v>430</v>
      </c>
      <c r="D743" s="7"/>
      <c r="E743" s="5">
        <v>100</v>
      </c>
      <c r="F743" s="7" t="s">
        <v>93</v>
      </c>
      <c r="G743" s="17">
        <v>750</v>
      </c>
      <c r="H743" s="17">
        <v>75000</v>
      </c>
      <c r="I743" s="80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 spans="1:22" ht="38.25" x14ac:dyDescent="0.25">
      <c r="A744" s="5">
        <v>735</v>
      </c>
      <c r="B744" s="13" t="s">
        <v>416</v>
      </c>
      <c r="C744" s="13" t="s">
        <v>63</v>
      </c>
      <c r="D744" s="14" t="s">
        <v>35</v>
      </c>
      <c r="E744" s="14"/>
      <c r="F744" s="14"/>
      <c r="G744" s="13"/>
      <c r="H744" s="88">
        <v>10000</v>
      </c>
      <c r="I744" s="14" t="s">
        <v>68</v>
      </c>
      <c r="J744" s="16"/>
      <c r="K744" s="16"/>
      <c r="L744" s="16"/>
      <c r="M744" s="16"/>
      <c r="N744" s="16"/>
      <c r="O744" s="16"/>
      <c r="P744" s="16"/>
      <c r="Q744" s="16">
        <v>1</v>
      </c>
      <c r="R744" s="16"/>
      <c r="S744" s="16"/>
      <c r="T744" s="16"/>
      <c r="U744" s="16"/>
    </row>
    <row r="745" spans="1:22" x14ac:dyDescent="0.25">
      <c r="A745" s="5">
        <v>736</v>
      </c>
      <c r="B745" s="6"/>
      <c r="C745" s="6" t="s">
        <v>425</v>
      </c>
      <c r="D745" s="7"/>
      <c r="E745" s="5">
        <v>10</v>
      </c>
      <c r="F745" s="7" t="s">
        <v>93</v>
      </c>
      <c r="G745" s="17">
        <v>1000</v>
      </c>
      <c r="H745" s="17">
        <v>10000</v>
      </c>
      <c r="I745" s="80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2" s="69" customFormat="1" ht="25.5" x14ac:dyDescent="0.25">
      <c r="A746" s="5">
        <v>737</v>
      </c>
      <c r="B746" s="64" t="s">
        <v>416</v>
      </c>
      <c r="C746" s="64" t="s">
        <v>415</v>
      </c>
      <c r="D746" s="14" t="s">
        <v>35</v>
      </c>
      <c r="E746" s="63"/>
      <c r="F746" s="66"/>
      <c r="G746" s="67"/>
      <c r="H746" s="85">
        <f>H747+H748</f>
        <v>78000</v>
      </c>
      <c r="I746" s="14" t="s">
        <v>68</v>
      </c>
      <c r="J746" s="16"/>
      <c r="K746" s="16">
        <v>1</v>
      </c>
      <c r="L746" s="16"/>
      <c r="M746" s="16"/>
      <c r="N746" s="16"/>
      <c r="O746" s="16"/>
      <c r="P746" s="16"/>
      <c r="Q746" s="16">
        <v>1</v>
      </c>
      <c r="R746" s="16"/>
      <c r="S746" s="16"/>
      <c r="T746" s="16"/>
      <c r="U746" s="16"/>
      <c r="V746" s="153"/>
    </row>
    <row r="747" spans="1:22" x14ac:dyDescent="0.25">
      <c r="A747" s="5">
        <v>738</v>
      </c>
      <c r="B747" s="6"/>
      <c r="C747" s="6" t="s">
        <v>429</v>
      </c>
      <c r="D747" s="7"/>
      <c r="E747" s="92">
        <v>20</v>
      </c>
      <c r="F747" s="93" t="s">
        <v>93</v>
      </c>
      <c r="G747" s="17">
        <v>900</v>
      </c>
      <c r="H747" s="17">
        <f>E747*G747</f>
        <v>18000</v>
      </c>
      <c r="I747" s="80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2" x14ac:dyDescent="0.25">
      <c r="A748" s="5">
        <v>739</v>
      </c>
      <c r="B748" s="6"/>
      <c r="C748" s="6" t="s">
        <v>430</v>
      </c>
      <c r="D748" s="7"/>
      <c r="E748" s="92">
        <v>20</v>
      </c>
      <c r="F748" s="93" t="s">
        <v>93</v>
      </c>
      <c r="G748" s="17">
        <v>3000</v>
      </c>
      <c r="H748" s="17">
        <f>E748*G748</f>
        <v>60000</v>
      </c>
      <c r="I748" s="80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 spans="1:22" x14ac:dyDescent="0.25">
      <c r="A749" s="5">
        <v>740</v>
      </c>
      <c r="B749" s="9" t="s">
        <v>435</v>
      </c>
      <c r="C749" s="9" t="s">
        <v>436</v>
      </c>
      <c r="D749" s="10" t="s">
        <v>32</v>
      </c>
      <c r="E749" s="10"/>
      <c r="F749" s="10"/>
      <c r="G749" s="9"/>
      <c r="H749" s="147">
        <f>H750+H752</f>
        <v>490100</v>
      </c>
      <c r="I749" s="10" t="s">
        <v>68</v>
      </c>
      <c r="J749" s="149">
        <f>J750+J752</f>
        <v>0</v>
      </c>
      <c r="K749" s="149">
        <f t="shared" ref="K749:U749" si="24">K750+K752</f>
        <v>1</v>
      </c>
      <c r="L749" s="149">
        <f t="shared" si="24"/>
        <v>1</v>
      </c>
      <c r="M749" s="149">
        <f t="shared" si="24"/>
        <v>0</v>
      </c>
      <c r="N749" s="149">
        <f t="shared" si="24"/>
        <v>1</v>
      </c>
      <c r="O749" s="149">
        <f t="shared" si="24"/>
        <v>0</v>
      </c>
      <c r="P749" s="149">
        <f t="shared" si="24"/>
        <v>0</v>
      </c>
      <c r="Q749" s="149">
        <f t="shared" si="24"/>
        <v>1</v>
      </c>
      <c r="R749" s="149">
        <f t="shared" si="24"/>
        <v>0</v>
      </c>
      <c r="S749" s="149">
        <f t="shared" si="24"/>
        <v>1</v>
      </c>
      <c r="T749" s="149">
        <f t="shared" si="24"/>
        <v>0</v>
      </c>
      <c r="U749" s="149">
        <f t="shared" si="24"/>
        <v>0</v>
      </c>
      <c r="V749" s="1">
        <f>SUM(J749:U749)</f>
        <v>5</v>
      </c>
    </row>
    <row r="750" spans="1:22" ht="25.5" x14ac:dyDescent="0.25">
      <c r="A750" s="5">
        <v>741</v>
      </c>
      <c r="B750" s="13" t="s">
        <v>435</v>
      </c>
      <c r="C750" s="13" t="s">
        <v>324</v>
      </c>
      <c r="D750" s="14" t="s">
        <v>35</v>
      </c>
      <c r="E750" s="14"/>
      <c r="F750" s="14"/>
      <c r="G750" s="13"/>
      <c r="H750" s="15">
        <v>200000</v>
      </c>
      <c r="I750" s="14" t="s">
        <v>68</v>
      </c>
      <c r="J750" s="20"/>
      <c r="K750" s="20">
        <v>1</v>
      </c>
      <c r="L750" s="20"/>
      <c r="M750" s="20"/>
      <c r="N750" s="20">
        <v>1</v>
      </c>
      <c r="O750" s="20"/>
      <c r="P750" s="20"/>
      <c r="Q750" s="20">
        <v>1</v>
      </c>
      <c r="R750" s="20"/>
      <c r="S750" s="20">
        <v>1</v>
      </c>
      <c r="T750" s="20"/>
      <c r="U750" s="20"/>
    </row>
    <row r="751" spans="1:22" x14ac:dyDescent="0.25">
      <c r="A751" s="5">
        <v>742</v>
      </c>
      <c r="B751" s="6"/>
      <c r="C751" s="6" t="s">
        <v>437</v>
      </c>
      <c r="D751" s="7"/>
      <c r="E751" s="5">
        <v>400</v>
      </c>
      <c r="F751" s="7" t="s">
        <v>438</v>
      </c>
      <c r="G751" s="17">
        <v>500</v>
      </c>
      <c r="H751" s="17">
        <v>200000</v>
      </c>
      <c r="I751" s="80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2" s="69" customFormat="1" x14ac:dyDescent="0.25">
      <c r="A752" s="5">
        <v>743</v>
      </c>
      <c r="B752" s="64" t="s">
        <v>435</v>
      </c>
      <c r="C752" s="64" t="s">
        <v>537</v>
      </c>
      <c r="D752" s="65" t="s">
        <v>35</v>
      </c>
      <c r="E752" s="63"/>
      <c r="F752" s="66"/>
      <c r="G752" s="67"/>
      <c r="H752" s="67">
        <f>H753+H754+H755+H756+H757</f>
        <v>290100</v>
      </c>
      <c r="I752" s="14" t="s">
        <v>68</v>
      </c>
      <c r="J752" s="68"/>
      <c r="K752" s="68"/>
      <c r="L752" s="68">
        <v>1</v>
      </c>
      <c r="M752" s="68"/>
      <c r="N752" s="68"/>
      <c r="O752" s="68"/>
      <c r="P752" s="68"/>
      <c r="Q752" s="68"/>
      <c r="R752" s="68"/>
      <c r="S752" s="68"/>
      <c r="T752" s="68"/>
      <c r="U752" s="68"/>
      <c r="V752" s="153"/>
    </row>
    <row r="753" spans="1:22" s="74" customFormat="1" ht="12.75" x14ac:dyDescent="0.2">
      <c r="A753" s="5">
        <v>744</v>
      </c>
      <c r="B753" s="60"/>
      <c r="C753" s="70" t="s">
        <v>544</v>
      </c>
      <c r="D753" s="61"/>
      <c r="E753" s="71">
        <v>5000</v>
      </c>
      <c r="F753" s="71" t="s">
        <v>93</v>
      </c>
      <c r="G753" s="72">
        <v>35</v>
      </c>
      <c r="H753" s="62">
        <f>E753*G753</f>
        <v>175000</v>
      </c>
      <c r="I753" s="174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154"/>
    </row>
    <row r="754" spans="1:22" s="74" customFormat="1" ht="12.75" x14ac:dyDescent="0.2">
      <c r="A754" s="5">
        <v>745</v>
      </c>
      <c r="B754" s="60"/>
      <c r="C754" s="75" t="s">
        <v>545</v>
      </c>
      <c r="D754" s="61"/>
      <c r="E754" s="76">
        <v>1</v>
      </c>
      <c r="F754" s="76" t="s">
        <v>93</v>
      </c>
      <c r="G754" s="77">
        <v>2500</v>
      </c>
      <c r="H754" s="62">
        <f t="shared" ref="H754:H757" si="25">E754*G754</f>
        <v>2500</v>
      </c>
      <c r="I754" s="174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154"/>
    </row>
    <row r="755" spans="1:22" s="74" customFormat="1" ht="12.75" x14ac:dyDescent="0.2">
      <c r="A755" s="5">
        <v>746</v>
      </c>
      <c r="B755" s="60"/>
      <c r="C755" s="75" t="s">
        <v>546</v>
      </c>
      <c r="D755" s="61"/>
      <c r="E755" s="76">
        <v>2000</v>
      </c>
      <c r="F755" s="76" t="s">
        <v>93</v>
      </c>
      <c r="G755" s="77">
        <v>50</v>
      </c>
      <c r="H755" s="62">
        <f t="shared" si="25"/>
        <v>100000</v>
      </c>
      <c r="I755" s="174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154"/>
    </row>
    <row r="756" spans="1:22" s="74" customFormat="1" ht="12" customHeight="1" x14ac:dyDescent="0.2">
      <c r="A756" s="5">
        <v>747</v>
      </c>
      <c r="B756" s="60"/>
      <c r="C756" s="81" t="s">
        <v>547</v>
      </c>
      <c r="D756" s="61"/>
      <c r="E756" s="76">
        <v>10</v>
      </c>
      <c r="F756" s="76" t="s">
        <v>93</v>
      </c>
      <c r="G756" s="77">
        <v>700</v>
      </c>
      <c r="H756" s="62">
        <f t="shared" si="25"/>
        <v>7000</v>
      </c>
      <c r="I756" s="174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154"/>
    </row>
    <row r="757" spans="1:22" s="74" customFormat="1" ht="12.75" x14ac:dyDescent="0.2">
      <c r="A757" s="5">
        <v>748</v>
      </c>
      <c r="B757" s="60"/>
      <c r="C757" s="75" t="s">
        <v>548</v>
      </c>
      <c r="D757" s="61"/>
      <c r="E757" s="76">
        <v>8</v>
      </c>
      <c r="F757" s="76" t="s">
        <v>93</v>
      </c>
      <c r="G757" s="77">
        <v>700</v>
      </c>
      <c r="H757" s="62">
        <f t="shared" si="25"/>
        <v>5600</v>
      </c>
      <c r="I757" s="174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154"/>
    </row>
    <row r="758" spans="1:22" x14ac:dyDescent="0.25">
      <c r="A758" s="5">
        <v>749</v>
      </c>
      <c r="B758" s="9" t="s">
        <v>439</v>
      </c>
      <c r="C758" s="9" t="s">
        <v>440</v>
      </c>
      <c r="D758" s="10" t="s">
        <v>32</v>
      </c>
      <c r="E758" s="10"/>
      <c r="F758" s="10"/>
      <c r="G758" s="9"/>
      <c r="H758" s="147">
        <f>H759+H764+H771+H777+H789+H800+H809+H822+H829+H845+H856+H869+H877+H884</f>
        <v>2729369</v>
      </c>
      <c r="I758" s="10" t="s">
        <v>68</v>
      </c>
      <c r="J758" s="149">
        <f>J759+J764+J771+J777+J789+J800+J809+J822+J829+J845+J856+J869+J877+J884</f>
        <v>0</v>
      </c>
      <c r="K758" s="149">
        <f t="shared" ref="K758:U758" si="26">K759+K764+K771+K777+K789+K800+K809+K822+K829+K845+K856+K869+K877+K884</f>
        <v>7</v>
      </c>
      <c r="L758" s="149">
        <f t="shared" si="26"/>
        <v>2</v>
      </c>
      <c r="M758" s="149">
        <f t="shared" si="26"/>
        <v>3</v>
      </c>
      <c r="N758" s="149">
        <f t="shared" si="26"/>
        <v>4</v>
      </c>
      <c r="O758" s="149">
        <f t="shared" si="26"/>
        <v>1</v>
      </c>
      <c r="P758" s="149">
        <f t="shared" si="26"/>
        <v>4</v>
      </c>
      <c r="Q758" s="149">
        <f t="shared" si="26"/>
        <v>5</v>
      </c>
      <c r="R758" s="149">
        <f t="shared" si="26"/>
        <v>1</v>
      </c>
      <c r="S758" s="149">
        <f t="shared" si="26"/>
        <v>5</v>
      </c>
      <c r="T758" s="149">
        <f t="shared" si="26"/>
        <v>0</v>
      </c>
      <c r="U758" s="149">
        <f t="shared" si="26"/>
        <v>0</v>
      </c>
      <c r="V758" s="1">
        <f>SUM(J758:U758)</f>
        <v>32</v>
      </c>
    </row>
    <row r="759" spans="1:22" x14ac:dyDescent="0.25">
      <c r="A759" s="5">
        <v>750</v>
      </c>
      <c r="B759" s="13" t="s">
        <v>439</v>
      </c>
      <c r="C759" s="13" t="s">
        <v>407</v>
      </c>
      <c r="D759" s="14" t="s">
        <v>35</v>
      </c>
      <c r="E759" s="14"/>
      <c r="F759" s="14"/>
      <c r="G759" s="13"/>
      <c r="H759" s="15">
        <f>H760+H761+H762+H763</f>
        <v>266400</v>
      </c>
      <c r="I759" s="14" t="s">
        <v>68</v>
      </c>
      <c r="J759" s="16"/>
      <c r="K759" s="23">
        <v>2</v>
      </c>
      <c r="L759" s="23"/>
      <c r="M759" s="23"/>
      <c r="N759" s="23">
        <v>1</v>
      </c>
      <c r="O759" s="23"/>
      <c r="P759" s="23">
        <v>1</v>
      </c>
      <c r="Q759" s="16"/>
      <c r="R759" s="16"/>
      <c r="S759" s="16"/>
      <c r="T759" s="16"/>
      <c r="U759" s="16"/>
    </row>
    <row r="760" spans="1:22" x14ac:dyDescent="0.25">
      <c r="A760" s="5">
        <v>751</v>
      </c>
      <c r="B760" s="6"/>
      <c r="C760" s="6" t="s">
        <v>84</v>
      </c>
      <c r="D760" s="7"/>
      <c r="E760" s="78">
        <f>150*4</f>
        <v>600</v>
      </c>
      <c r="F760" s="7" t="s">
        <v>85</v>
      </c>
      <c r="G760" s="83">
        <v>120</v>
      </c>
      <c r="H760" s="17">
        <f>E760*G760</f>
        <v>72000</v>
      </c>
      <c r="I760" s="80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2" x14ac:dyDescent="0.25">
      <c r="A761" s="5">
        <v>752</v>
      </c>
      <c r="B761" s="6"/>
      <c r="C761" s="6" t="s">
        <v>87</v>
      </c>
      <c r="D761" s="7"/>
      <c r="E761" s="78">
        <f t="shared" ref="E761:E762" si="27">150*4</f>
        <v>600</v>
      </c>
      <c r="F761" s="7" t="s">
        <v>85</v>
      </c>
      <c r="G761" s="83">
        <v>150</v>
      </c>
      <c r="H761" s="17">
        <f t="shared" ref="H761:H762" si="28">E761*G761</f>
        <v>90000</v>
      </c>
      <c r="I761" s="80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2" x14ac:dyDescent="0.25">
      <c r="A762" s="5">
        <v>753</v>
      </c>
      <c r="B762" s="6"/>
      <c r="C762" s="6" t="s">
        <v>89</v>
      </c>
      <c r="D762" s="7"/>
      <c r="E762" s="78">
        <f t="shared" si="27"/>
        <v>600</v>
      </c>
      <c r="F762" s="7" t="s">
        <v>85</v>
      </c>
      <c r="G762" s="83">
        <v>150</v>
      </c>
      <c r="H762" s="17">
        <f t="shared" si="28"/>
        <v>90000</v>
      </c>
      <c r="I762" s="80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2" x14ac:dyDescent="0.25">
      <c r="A763" s="5">
        <v>754</v>
      </c>
      <c r="B763" s="6"/>
      <c r="C763" s="6" t="s">
        <v>106</v>
      </c>
      <c r="D763" s="7"/>
      <c r="E763" s="78">
        <v>32</v>
      </c>
      <c r="F763" s="7" t="s">
        <v>101</v>
      </c>
      <c r="G763" s="83">
        <v>450</v>
      </c>
      <c r="H763" s="17">
        <f>E763*G763</f>
        <v>14400</v>
      </c>
      <c r="I763" s="80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2" x14ac:dyDescent="0.25">
      <c r="A764" s="5">
        <v>755</v>
      </c>
      <c r="B764" s="13" t="s">
        <v>439</v>
      </c>
      <c r="C764" s="13" t="s">
        <v>451</v>
      </c>
      <c r="D764" s="14" t="s">
        <v>35</v>
      </c>
      <c r="E764" s="14"/>
      <c r="F764" s="14"/>
      <c r="G764" s="13"/>
      <c r="H764" s="88">
        <f>SUM(H765:H770)</f>
        <v>185200</v>
      </c>
      <c r="I764" s="14" t="s">
        <v>68</v>
      </c>
      <c r="J764" s="26"/>
      <c r="K764" s="23">
        <v>1</v>
      </c>
      <c r="L764" s="23"/>
      <c r="M764" s="23">
        <v>1</v>
      </c>
      <c r="N764" s="23"/>
      <c r="O764" s="23"/>
      <c r="P764" s="23">
        <v>1</v>
      </c>
      <c r="Q764" s="23"/>
      <c r="R764" s="23"/>
      <c r="S764" s="23">
        <v>1</v>
      </c>
      <c r="T764" s="23"/>
      <c r="U764" s="23"/>
    </row>
    <row r="765" spans="1:22" x14ac:dyDescent="0.25">
      <c r="A765" s="5">
        <v>756</v>
      </c>
      <c r="B765" s="6"/>
      <c r="C765" s="6" t="s">
        <v>86</v>
      </c>
      <c r="D765" s="7"/>
      <c r="E765" s="5">
        <f>100*4</f>
        <v>400</v>
      </c>
      <c r="F765" s="7" t="s">
        <v>85</v>
      </c>
      <c r="G765" s="17">
        <v>120</v>
      </c>
      <c r="H765" s="17">
        <f>E765*G765</f>
        <v>48000</v>
      </c>
      <c r="I765" s="80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2" x14ac:dyDescent="0.25">
      <c r="A766" s="5">
        <v>757</v>
      </c>
      <c r="B766" s="6"/>
      <c r="C766" s="6" t="s">
        <v>87</v>
      </c>
      <c r="D766" s="7"/>
      <c r="E766" s="5">
        <f t="shared" ref="E766:E767" si="29">100*4</f>
        <v>400</v>
      </c>
      <c r="F766" s="7" t="s">
        <v>85</v>
      </c>
      <c r="G766" s="17">
        <v>180</v>
      </c>
      <c r="H766" s="17">
        <f t="shared" ref="H766:H770" si="30">E766*G766</f>
        <v>72000</v>
      </c>
      <c r="I766" s="80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2" x14ac:dyDescent="0.25">
      <c r="A767" s="5">
        <v>758</v>
      </c>
      <c r="B767" s="6"/>
      <c r="C767" s="6" t="s">
        <v>88</v>
      </c>
      <c r="D767" s="7"/>
      <c r="E767" s="5">
        <f t="shared" si="29"/>
        <v>400</v>
      </c>
      <c r="F767" s="7" t="s">
        <v>85</v>
      </c>
      <c r="G767" s="17">
        <v>120</v>
      </c>
      <c r="H767" s="17">
        <f t="shared" si="30"/>
        <v>48000</v>
      </c>
      <c r="I767" s="80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2" x14ac:dyDescent="0.25">
      <c r="A768" s="5">
        <v>759</v>
      </c>
      <c r="B768" s="6"/>
      <c r="C768" s="6" t="s">
        <v>106</v>
      </c>
      <c r="D768" s="7"/>
      <c r="E768" s="5">
        <f>10*4</f>
        <v>40</v>
      </c>
      <c r="F768" s="7" t="s">
        <v>101</v>
      </c>
      <c r="G768" s="17">
        <v>300</v>
      </c>
      <c r="H768" s="17">
        <f t="shared" si="30"/>
        <v>12000</v>
      </c>
      <c r="I768" s="80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x14ac:dyDescent="0.25">
      <c r="A769" s="5">
        <v>760</v>
      </c>
      <c r="B769" s="6"/>
      <c r="C769" s="6" t="s">
        <v>452</v>
      </c>
      <c r="D769" s="7"/>
      <c r="E769" s="5">
        <f>10*4</f>
        <v>40</v>
      </c>
      <c r="F769" s="7" t="s">
        <v>108</v>
      </c>
      <c r="G769" s="17">
        <v>80</v>
      </c>
      <c r="H769" s="17">
        <f t="shared" si="30"/>
        <v>3200</v>
      </c>
      <c r="I769" s="80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x14ac:dyDescent="0.25">
      <c r="A770" s="5">
        <v>761</v>
      </c>
      <c r="B770" s="6"/>
      <c r="C770" s="6" t="s">
        <v>453</v>
      </c>
      <c r="D770" s="7"/>
      <c r="E770" s="5">
        <f>5*4</f>
        <v>20</v>
      </c>
      <c r="F770" s="7" t="s">
        <v>108</v>
      </c>
      <c r="G770" s="17">
        <v>100</v>
      </c>
      <c r="H770" s="17">
        <f t="shared" si="30"/>
        <v>2000</v>
      </c>
      <c r="I770" s="80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x14ac:dyDescent="0.25">
      <c r="A771" s="5">
        <v>762</v>
      </c>
      <c r="B771" s="13" t="s">
        <v>439</v>
      </c>
      <c r="C771" s="13" t="s">
        <v>404</v>
      </c>
      <c r="D771" s="14" t="s">
        <v>35</v>
      </c>
      <c r="E771" s="14"/>
      <c r="F771" s="14"/>
      <c r="G771" s="13"/>
      <c r="H771" s="15">
        <f>H772+H773+H774+H775+H776</f>
        <v>258750</v>
      </c>
      <c r="I771" s="14" t="s">
        <v>68</v>
      </c>
      <c r="J771" s="16"/>
      <c r="K771" s="16"/>
      <c r="L771" s="16"/>
      <c r="M771" s="16"/>
      <c r="N771" s="16"/>
      <c r="O771" s="16"/>
      <c r="P771" s="16"/>
      <c r="Q771" s="16">
        <v>1</v>
      </c>
      <c r="R771" s="16"/>
      <c r="S771" s="16"/>
      <c r="T771" s="16"/>
      <c r="U771" s="16"/>
    </row>
    <row r="772" spans="1:21" x14ac:dyDescent="0.25">
      <c r="A772" s="5">
        <v>763</v>
      </c>
      <c r="B772" s="6"/>
      <c r="C772" s="81" t="s">
        <v>551</v>
      </c>
      <c r="D772" s="7"/>
      <c r="E772" s="76">
        <v>450</v>
      </c>
      <c r="F772" s="76" t="s">
        <v>39</v>
      </c>
      <c r="G772" s="82">
        <v>125</v>
      </c>
      <c r="H772" s="17">
        <f>E772*G772</f>
        <v>56250</v>
      </c>
      <c r="I772" s="80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x14ac:dyDescent="0.25">
      <c r="A773" s="5">
        <v>764</v>
      </c>
      <c r="B773" s="6"/>
      <c r="C773" s="81" t="s">
        <v>552</v>
      </c>
      <c r="D773" s="7"/>
      <c r="E773" s="76">
        <v>450</v>
      </c>
      <c r="F773" s="76" t="s">
        <v>39</v>
      </c>
      <c r="G773" s="82">
        <v>120</v>
      </c>
      <c r="H773" s="17">
        <f t="shared" ref="H773:H776" si="31">E773*G773</f>
        <v>54000</v>
      </c>
      <c r="I773" s="80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x14ac:dyDescent="0.25">
      <c r="A774" s="5">
        <v>765</v>
      </c>
      <c r="B774" s="6"/>
      <c r="C774" s="81" t="s">
        <v>553</v>
      </c>
      <c r="D774" s="7"/>
      <c r="E774" s="76">
        <v>450</v>
      </c>
      <c r="F774" s="76" t="s">
        <v>39</v>
      </c>
      <c r="G774" s="82">
        <v>170</v>
      </c>
      <c r="H774" s="17">
        <f t="shared" si="31"/>
        <v>76500</v>
      </c>
      <c r="I774" s="80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x14ac:dyDescent="0.25">
      <c r="A775" s="5">
        <v>766</v>
      </c>
      <c r="B775" s="6"/>
      <c r="C775" s="81" t="s">
        <v>554</v>
      </c>
      <c r="D775" s="7"/>
      <c r="E775" s="76">
        <v>450</v>
      </c>
      <c r="F775" s="76" t="s">
        <v>39</v>
      </c>
      <c r="G775" s="82">
        <v>120</v>
      </c>
      <c r="H775" s="17">
        <f t="shared" si="31"/>
        <v>54000</v>
      </c>
      <c r="I775" s="80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x14ac:dyDescent="0.25">
      <c r="A776" s="5">
        <v>767</v>
      </c>
      <c r="B776" s="6"/>
      <c r="C776" s="81" t="s">
        <v>555</v>
      </c>
      <c r="D776" s="7"/>
      <c r="E776" s="76">
        <v>45</v>
      </c>
      <c r="F776" s="76" t="s">
        <v>101</v>
      </c>
      <c r="G776" s="82">
        <v>400</v>
      </c>
      <c r="H776" s="17">
        <f t="shared" si="31"/>
        <v>18000</v>
      </c>
      <c r="I776" s="80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x14ac:dyDescent="0.25">
      <c r="A777" s="5">
        <v>768</v>
      </c>
      <c r="B777" s="13" t="s">
        <v>439</v>
      </c>
      <c r="C777" s="13" t="s">
        <v>279</v>
      </c>
      <c r="D777" s="14" t="s">
        <v>35</v>
      </c>
      <c r="E777" s="14"/>
      <c r="F777" s="14"/>
      <c r="G777" s="13"/>
      <c r="H777" s="15">
        <f>SUM(H778:H788)</f>
        <v>455150</v>
      </c>
      <c r="I777" s="14" t="s">
        <v>68</v>
      </c>
      <c r="J777" s="16"/>
      <c r="K777" s="16"/>
      <c r="L777" s="16"/>
      <c r="M777" s="16"/>
      <c r="N777" s="16"/>
      <c r="O777" s="16">
        <v>1</v>
      </c>
      <c r="P777" s="16"/>
      <c r="Q777" s="16"/>
      <c r="R777" s="16">
        <v>1</v>
      </c>
      <c r="S777" s="16"/>
      <c r="T777" s="16"/>
      <c r="U777" s="16"/>
    </row>
    <row r="778" spans="1:21" x14ac:dyDescent="0.25">
      <c r="A778" s="5">
        <v>769</v>
      </c>
      <c r="B778" s="6"/>
      <c r="C778" s="6" t="s">
        <v>84</v>
      </c>
      <c r="D778" s="7"/>
      <c r="E778" s="5">
        <v>520</v>
      </c>
      <c r="F778" s="7" t="s">
        <v>85</v>
      </c>
      <c r="G778" s="17">
        <v>150</v>
      </c>
      <c r="H778" s="17">
        <f>E778*G778</f>
        <v>78000</v>
      </c>
      <c r="I778" s="80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x14ac:dyDescent="0.25">
      <c r="A779" s="5">
        <v>770</v>
      </c>
      <c r="B779" s="6"/>
      <c r="C779" s="6" t="s">
        <v>86</v>
      </c>
      <c r="D779" s="7"/>
      <c r="E779" s="5">
        <v>520</v>
      </c>
      <c r="F779" s="7" t="s">
        <v>85</v>
      </c>
      <c r="G779" s="17">
        <v>120</v>
      </c>
      <c r="H779" s="17">
        <f t="shared" ref="H779:H788" si="32">E779*G779</f>
        <v>62400</v>
      </c>
      <c r="I779" s="80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x14ac:dyDescent="0.25">
      <c r="A780" s="5">
        <v>771</v>
      </c>
      <c r="B780" s="6"/>
      <c r="C780" s="6" t="s">
        <v>87</v>
      </c>
      <c r="D780" s="7"/>
      <c r="E780" s="5">
        <v>520</v>
      </c>
      <c r="F780" s="7" t="s">
        <v>85</v>
      </c>
      <c r="G780" s="17">
        <v>180</v>
      </c>
      <c r="H780" s="17">
        <f t="shared" si="32"/>
        <v>93600</v>
      </c>
      <c r="I780" s="80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x14ac:dyDescent="0.25">
      <c r="A781" s="5">
        <v>772</v>
      </c>
      <c r="B781" s="6"/>
      <c r="C781" s="6" t="s">
        <v>88</v>
      </c>
      <c r="D781" s="7"/>
      <c r="E781" s="5">
        <v>520</v>
      </c>
      <c r="F781" s="7" t="s">
        <v>85</v>
      </c>
      <c r="G781" s="17">
        <v>120</v>
      </c>
      <c r="H781" s="17">
        <f t="shared" si="32"/>
        <v>62400</v>
      </c>
      <c r="I781" s="173">
        <f>H777</f>
        <v>455150</v>
      </c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x14ac:dyDescent="0.25">
      <c r="A782" s="5">
        <v>773</v>
      </c>
      <c r="B782" s="6"/>
      <c r="C782" s="6" t="s">
        <v>89</v>
      </c>
      <c r="D782" s="7"/>
      <c r="E782" s="5">
        <v>508</v>
      </c>
      <c r="F782" s="7" t="s">
        <v>85</v>
      </c>
      <c r="G782" s="17">
        <v>200</v>
      </c>
      <c r="H782" s="17">
        <f t="shared" si="32"/>
        <v>101600</v>
      </c>
      <c r="I782" s="80">
        <f>7500</f>
        <v>7500</v>
      </c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x14ac:dyDescent="0.25">
      <c r="A783" s="5">
        <v>774</v>
      </c>
      <c r="B783" s="6"/>
      <c r="C783" s="6" t="s">
        <v>454</v>
      </c>
      <c r="D783" s="7"/>
      <c r="E783" s="5">
        <v>60</v>
      </c>
      <c r="F783" s="7" t="s">
        <v>108</v>
      </c>
      <c r="G783" s="17">
        <v>150</v>
      </c>
      <c r="H783" s="17">
        <f t="shared" si="32"/>
        <v>9000</v>
      </c>
      <c r="I783" s="173">
        <f>SUM(I781:I782)</f>
        <v>462650</v>
      </c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x14ac:dyDescent="0.25">
      <c r="A784" s="5">
        <v>775</v>
      </c>
      <c r="B784" s="6"/>
      <c r="C784" s="6" t="s">
        <v>453</v>
      </c>
      <c r="D784" s="7"/>
      <c r="E784" s="5">
        <v>59</v>
      </c>
      <c r="F784" s="7" t="s">
        <v>108</v>
      </c>
      <c r="G784" s="17">
        <v>100</v>
      </c>
      <c r="H784" s="17">
        <f t="shared" si="32"/>
        <v>5900</v>
      </c>
      <c r="I784" s="80">
        <v>455150</v>
      </c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x14ac:dyDescent="0.25">
      <c r="A785" s="5">
        <v>776</v>
      </c>
      <c r="B785" s="6"/>
      <c r="C785" s="6" t="s">
        <v>455</v>
      </c>
      <c r="D785" s="7"/>
      <c r="E785" s="5">
        <v>585</v>
      </c>
      <c r="F785" s="7" t="s">
        <v>153</v>
      </c>
      <c r="G785" s="17">
        <v>35</v>
      </c>
      <c r="H785" s="17">
        <f t="shared" si="32"/>
        <v>20475</v>
      </c>
      <c r="I785" s="175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x14ac:dyDescent="0.25">
      <c r="A786" s="5">
        <v>777</v>
      </c>
      <c r="B786" s="6"/>
      <c r="C786" s="6" t="s">
        <v>456</v>
      </c>
      <c r="D786" s="7"/>
      <c r="E786" s="5">
        <v>30</v>
      </c>
      <c r="F786" s="7" t="s">
        <v>108</v>
      </c>
      <c r="G786" s="17">
        <v>120</v>
      </c>
      <c r="H786" s="17">
        <f t="shared" si="32"/>
        <v>3600</v>
      </c>
      <c r="I786" s="80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x14ac:dyDescent="0.25">
      <c r="A787" s="5">
        <v>778</v>
      </c>
      <c r="B787" s="6"/>
      <c r="C787" s="6" t="s">
        <v>192</v>
      </c>
      <c r="D787" s="7"/>
      <c r="E787" s="5">
        <v>180</v>
      </c>
      <c r="F787" s="7" t="s">
        <v>193</v>
      </c>
      <c r="G787" s="17">
        <v>40</v>
      </c>
      <c r="H787" s="17">
        <f t="shared" si="32"/>
        <v>7200</v>
      </c>
      <c r="I787" s="80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x14ac:dyDescent="0.25">
      <c r="A788" s="5">
        <v>779</v>
      </c>
      <c r="B788" s="6"/>
      <c r="C788" s="6" t="s">
        <v>191</v>
      </c>
      <c r="D788" s="7"/>
      <c r="E788" s="5">
        <v>100</v>
      </c>
      <c r="F788" s="7" t="s">
        <v>183</v>
      </c>
      <c r="G788" s="17">
        <v>109.75</v>
      </c>
      <c r="H788" s="17">
        <f t="shared" si="32"/>
        <v>10975</v>
      </c>
      <c r="I788" s="80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ht="25.5" x14ac:dyDescent="0.25">
      <c r="A789" s="5">
        <v>780</v>
      </c>
      <c r="B789" s="13" t="s">
        <v>439</v>
      </c>
      <c r="C789" s="13" t="s">
        <v>294</v>
      </c>
      <c r="D789" s="14" t="s">
        <v>35</v>
      </c>
      <c r="E789" s="14"/>
      <c r="F789" s="14"/>
      <c r="G789" s="13"/>
      <c r="H789" s="15">
        <v>209060</v>
      </c>
      <c r="I789" s="14" t="s">
        <v>68</v>
      </c>
      <c r="J789" s="16"/>
      <c r="K789" s="23">
        <v>1</v>
      </c>
      <c r="L789" s="23"/>
      <c r="M789" s="23">
        <v>1</v>
      </c>
      <c r="N789" s="23"/>
      <c r="O789" s="23"/>
      <c r="P789" s="23">
        <v>1</v>
      </c>
      <c r="Q789" s="23"/>
      <c r="R789" s="23"/>
      <c r="S789" s="23">
        <v>1</v>
      </c>
      <c r="T789" s="23"/>
      <c r="U789" s="23"/>
    </row>
    <row r="790" spans="1:21" x14ac:dyDescent="0.25">
      <c r="A790" s="5">
        <v>781</v>
      </c>
      <c r="B790" s="6"/>
      <c r="C790" s="6" t="s">
        <v>457</v>
      </c>
      <c r="D790" s="7"/>
      <c r="E790" s="5">
        <v>360</v>
      </c>
      <c r="F790" s="7" t="s">
        <v>85</v>
      </c>
      <c r="G790" s="17">
        <v>120</v>
      </c>
      <c r="H790" s="17">
        <v>43200</v>
      </c>
      <c r="I790" s="80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x14ac:dyDescent="0.25">
      <c r="A791" s="5">
        <v>782</v>
      </c>
      <c r="B791" s="6"/>
      <c r="C791" s="6" t="s">
        <v>458</v>
      </c>
      <c r="D791" s="7"/>
      <c r="E791" s="5">
        <v>360</v>
      </c>
      <c r="F791" s="7" t="s">
        <v>85</v>
      </c>
      <c r="G791" s="17">
        <v>120</v>
      </c>
      <c r="H791" s="17">
        <v>43200</v>
      </c>
      <c r="I791" s="80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x14ac:dyDescent="0.25">
      <c r="A792" s="5">
        <v>783</v>
      </c>
      <c r="B792" s="6"/>
      <c r="C792" s="6" t="s">
        <v>459</v>
      </c>
      <c r="D792" s="7"/>
      <c r="E792" s="5">
        <v>360</v>
      </c>
      <c r="F792" s="7" t="s">
        <v>85</v>
      </c>
      <c r="G792" s="17">
        <v>150</v>
      </c>
      <c r="H792" s="17">
        <v>54000</v>
      </c>
      <c r="I792" s="80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x14ac:dyDescent="0.25">
      <c r="A793" s="5">
        <v>784</v>
      </c>
      <c r="B793" s="6"/>
      <c r="C793" s="6" t="s">
        <v>460</v>
      </c>
      <c r="D793" s="7"/>
      <c r="E793" s="5">
        <v>360</v>
      </c>
      <c r="F793" s="7" t="s">
        <v>85</v>
      </c>
      <c r="G793" s="17">
        <v>120</v>
      </c>
      <c r="H793" s="17">
        <v>43200</v>
      </c>
      <c r="I793" s="80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x14ac:dyDescent="0.25">
      <c r="A794" s="5">
        <v>785</v>
      </c>
      <c r="B794" s="6"/>
      <c r="C794" s="6" t="s">
        <v>89</v>
      </c>
      <c r="D794" s="7"/>
      <c r="E794" s="5">
        <v>60</v>
      </c>
      <c r="F794" s="7" t="s">
        <v>85</v>
      </c>
      <c r="G794" s="17">
        <v>180</v>
      </c>
      <c r="H794" s="17">
        <v>10800</v>
      </c>
      <c r="I794" s="80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x14ac:dyDescent="0.25">
      <c r="A795" s="5">
        <v>786</v>
      </c>
      <c r="B795" s="6"/>
      <c r="C795" s="6" t="s">
        <v>461</v>
      </c>
      <c r="D795" s="7"/>
      <c r="E795" s="5">
        <v>120</v>
      </c>
      <c r="F795" s="7" t="s">
        <v>193</v>
      </c>
      <c r="G795" s="17">
        <v>35</v>
      </c>
      <c r="H795" s="17">
        <v>4200</v>
      </c>
      <c r="I795" s="80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x14ac:dyDescent="0.25">
      <c r="A796" s="5">
        <v>787</v>
      </c>
      <c r="B796" s="6"/>
      <c r="C796" s="6" t="s">
        <v>194</v>
      </c>
      <c r="D796" s="7"/>
      <c r="E796" s="5">
        <v>16</v>
      </c>
      <c r="F796" s="7" t="s">
        <v>108</v>
      </c>
      <c r="G796" s="17">
        <v>100</v>
      </c>
      <c r="H796" s="17">
        <v>1600</v>
      </c>
      <c r="I796" s="80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x14ac:dyDescent="0.25">
      <c r="A797" s="5">
        <v>788</v>
      </c>
      <c r="B797" s="6"/>
      <c r="C797" s="6" t="s">
        <v>119</v>
      </c>
      <c r="D797" s="7"/>
      <c r="E797" s="5">
        <v>16</v>
      </c>
      <c r="F797" s="7" t="s">
        <v>108</v>
      </c>
      <c r="G797" s="17">
        <v>125</v>
      </c>
      <c r="H797" s="17">
        <v>2000</v>
      </c>
      <c r="I797" s="80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x14ac:dyDescent="0.25">
      <c r="A798" s="5">
        <v>789</v>
      </c>
      <c r="B798" s="6"/>
      <c r="C798" s="6" t="s">
        <v>190</v>
      </c>
      <c r="D798" s="7"/>
      <c r="E798" s="5">
        <v>20</v>
      </c>
      <c r="F798" s="7" t="s">
        <v>108</v>
      </c>
      <c r="G798" s="17">
        <v>100</v>
      </c>
      <c r="H798" s="17">
        <v>2000</v>
      </c>
      <c r="I798" s="80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x14ac:dyDescent="0.25">
      <c r="A799" s="5">
        <v>790</v>
      </c>
      <c r="B799" s="6"/>
      <c r="C799" s="6" t="s">
        <v>106</v>
      </c>
      <c r="D799" s="7"/>
      <c r="E799" s="5">
        <v>12</v>
      </c>
      <c r="F799" s="7" t="s">
        <v>101</v>
      </c>
      <c r="G799" s="17">
        <v>405</v>
      </c>
      <c r="H799" s="17">
        <v>4860</v>
      </c>
      <c r="I799" s="80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ht="25.5" x14ac:dyDescent="0.25">
      <c r="A800" s="5">
        <v>791</v>
      </c>
      <c r="B800" s="13" t="s">
        <v>439</v>
      </c>
      <c r="C800" s="13" t="s">
        <v>357</v>
      </c>
      <c r="D800" s="14" t="s">
        <v>35</v>
      </c>
      <c r="E800" s="14"/>
      <c r="F800" s="14"/>
      <c r="G800" s="13"/>
      <c r="H800" s="15">
        <v>274500</v>
      </c>
      <c r="I800" s="14" t="s">
        <v>68</v>
      </c>
      <c r="J800" s="16"/>
      <c r="K800" s="23"/>
      <c r="L800" s="23">
        <v>1</v>
      </c>
      <c r="M800" s="23"/>
      <c r="N800" s="23"/>
      <c r="O800" s="23"/>
      <c r="P800" s="23">
        <v>1</v>
      </c>
      <c r="Q800" s="23"/>
      <c r="R800" s="23"/>
      <c r="S800" s="23"/>
      <c r="T800" s="23"/>
      <c r="U800" s="23"/>
    </row>
    <row r="801" spans="1:21" x14ac:dyDescent="0.25">
      <c r="A801" s="5">
        <v>792</v>
      </c>
      <c r="B801" s="6"/>
      <c r="C801" s="6" t="s">
        <v>468</v>
      </c>
      <c r="D801" s="7"/>
      <c r="E801" s="5">
        <v>600</v>
      </c>
      <c r="F801" s="7" t="s">
        <v>85</v>
      </c>
      <c r="G801" s="17">
        <v>120</v>
      </c>
      <c r="H801" s="17">
        <v>72000</v>
      </c>
      <c r="I801" s="80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x14ac:dyDescent="0.25">
      <c r="A802" s="5">
        <v>793</v>
      </c>
      <c r="B802" s="6"/>
      <c r="C802" s="6" t="s">
        <v>469</v>
      </c>
      <c r="D802" s="7"/>
      <c r="E802" s="5">
        <v>600</v>
      </c>
      <c r="F802" s="7" t="s">
        <v>85</v>
      </c>
      <c r="G802" s="17">
        <v>120</v>
      </c>
      <c r="H802" s="17">
        <v>72000</v>
      </c>
      <c r="I802" s="80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x14ac:dyDescent="0.25">
      <c r="A803" s="5">
        <v>794</v>
      </c>
      <c r="B803" s="6"/>
      <c r="C803" s="6" t="s">
        <v>470</v>
      </c>
      <c r="D803" s="7"/>
      <c r="E803" s="5">
        <v>600</v>
      </c>
      <c r="F803" s="7" t="s">
        <v>85</v>
      </c>
      <c r="G803" s="17">
        <v>150</v>
      </c>
      <c r="H803" s="17">
        <v>90000</v>
      </c>
      <c r="I803" s="80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x14ac:dyDescent="0.25">
      <c r="A804" s="5">
        <v>795</v>
      </c>
      <c r="B804" s="6"/>
      <c r="C804" s="6" t="s">
        <v>471</v>
      </c>
      <c r="D804" s="7"/>
      <c r="E804" s="5">
        <v>600</v>
      </c>
      <c r="F804" s="7" t="s">
        <v>153</v>
      </c>
      <c r="G804" s="17">
        <v>25</v>
      </c>
      <c r="H804" s="17">
        <v>15000</v>
      </c>
      <c r="I804" s="80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x14ac:dyDescent="0.25">
      <c r="A805" s="5">
        <v>796</v>
      </c>
      <c r="B805" s="6"/>
      <c r="C805" s="6" t="s">
        <v>472</v>
      </c>
      <c r="D805" s="7"/>
      <c r="E805" s="5">
        <v>8</v>
      </c>
      <c r="F805" s="7" t="s">
        <v>108</v>
      </c>
      <c r="G805" s="17">
        <v>400</v>
      </c>
      <c r="H805" s="17">
        <v>3200</v>
      </c>
      <c r="I805" s="80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x14ac:dyDescent="0.25">
      <c r="A806" s="5">
        <v>797</v>
      </c>
      <c r="B806" s="6"/>
      <c r="C806" s="6" t="s">
        <v>473</v>
      </c>
      <c r="D806" s="7"/>
      <c r="E806" s="5">
        <v>8</v>
      </c>
      <c r="F806" s="7" t="s">
        <v>474</v>
      </c>
      <c r="G806" s="17">
        <v>82.5</v>
      </c>
      <c r="H806" s="17">
        <v>660</v>
      </c>
      <c r="I806" s="80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x14ac:dyDescent="0.25">
      <c r="A807" s="5">
        <v>798</v>
      </c>
      <c r="B807" s="6"/>
      <c r="C807" s="6" t="s">
        <v>475</v>
      </c>
      <c r="D807" s="7"/>
      <c r="E807" s="5">
        <v>8</v>
      </c>
      <c r="F807" s="7" t="s">
        <v>108</v>
      </c>
      <c r="G807" s="17">
        <v>80</v>
      </c>
      <c r="H807" s="17">
        <v>640</v>
      </c>
      <c r="I807" s="80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x14ac:dyDescent="0.25">
      <c r="A808" s="5">
        <v>799</v>
      </c>
      <c r="B808" s="6"/>
      <c r="C808" s="6" t="s">
        <v>476</v>
      </c>
      <c r="D808" s="7"/>
      <c r="E808" s="5">
        <v>600</v>
      </c>
      <c r="F808" s="7" t="s">
        <v>193</v>
      </c>
      <c r="G808" s="17">
        <v>35</v>
      </c>
      <c r="H808" s="17">
        <v>21000</v>
      </c>
      <c r="I808" s="80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x14ac:dyDescent="0.25">
      <c r="A809" s="5">
        <v>800</v>
      </c>
      <c r="B809" s="13" t="s">
        <v>439</v>
      </c>
      <c r="C809" s="13" t="s">
        <v>317</v>
      </c>
      <c r="D809" s="14" t="s">
        <v>35</v>
      </c>
      <c r="E809" s="14"/>
      <c r="F809" s="14"/>
      <c r="G809" s="13"/>
      <c r="H809" s="15">
        <v>88000</v>
      </c>
      <c r="I809" s="14" t="s">
        <v>68</v>
      </c>
      <c r="J809" s="16"/>
      <c r="K809" s="23"/>
      <c r="L809" s="23"/>
      <c r="M809" s="23">
        <v>1</v>
      </c>
      <c r="N809" s="23"/>
      <c r="O809" s="23"/>
      <c r="P809" s="23"/>
      <c r="Q809" s="23"/>
      <c r="R809" s="23"/>
      <c r="S809" s="23">
        <v>1</v>
      </c>
      <c r="T809" s="23"/>
      <c r="U809" s="23"/>
    </row>
    <row r="810" spans="1:21" x14ac:dyDescent="0.25">
      <c r="A810" s="5">
        <v>801</v>
      </c>
      <c r="B810" s="6"/>
      <c r="C810" s="6" t="s">
        <v>481</v>
      </c>
      <c r="D810" s="7"/>
      <c r="E810" s="5">
        <v>8</v>
      </c>
      <c r="F810" s="7" t="s">
        <v>101</v>
      </c>
      <c r="G810" s="17">
        <v>350</v>
      </c>
      <c r="H810" s="17">
        <v>2800</v>
      </c>
      <c r="I810" s="80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x14ac:dyDescent="0.25">
      <c r="A811" s="5">
        <v>802</v>
      </c>
      <c r="B811" s="6"/>
      <c r="C811" s="6" t="s">
        <v>482</v>
      </c>
      <c r="D811" s="7"/>
      <c r="E811" s="5">
        <v>120</v>
      </c>
      <c r="F811" s="7" t="s">
        <v>85</v>
      </c>
      <c r="G811" s="17">
        <v>130</v>
      </c>
      <c r="H811" s="17">
        <v>15600</v>
      </c>
      <c r="I811" s="80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x14ac:dyDescent="0.25">
      <c r="A812" s="5">
        <v>803</v>
      </c>
      <c r="B812" s="6"/>
      <c r="C812" s="6" t="s">
        <v>483</v>
      </c>
      <c r="D812" s="7"/>
      <c r="E812" s="5">
        <v>120</v>
      </c>
      <c r="F812" s="7" t="s">
        <v>85</v>
      </c>
      <c r="G812" s="17">
        <v>150</v>
      </c>
      <c r="H812" s="17">
        <v>18000</v>
      </c>
      <c r="I812" s="80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x14ac:dyDescent="0.25">
      <c r="A813" s="5">
        <v>804</v>
      </c>
      <c r="B813" s="6"/>
      <c r="C813" s="6" t="s">
        <v>484</v>
      </c>
      <c r="D813" s="7"/>
      <c r="E813" s="5">
        <v>120</v>
      </c>
      <c r="F813" s="7" t="s">
        <v>85</v>
      </c>
      <c r="G813" s="17">
        <v>120</v>
      </c>
      <c r="H813" s="17">
        <v>14400</v>
      </c>
      <c r="I813" s="80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x14ac:dyDescent="0.25">
      <c r="A814" s="5">
        <v>805</v>
      </c>
      <c r="B814" s="6"/>
      <c r="C814" s="6" t="s">
        <v>485</v>
      </c>
      <c r="D814" s="7"/>
      <c r="E814" s="5">
        <v>120</v>
      </c>
      <c r="F814" s="7" t="s">
        <v>85</v>
      </c>
      <c r="G814" s="17">
        <v>120</v>
      </c>
      <c r="H814" s="17">
        <v>14400</v>
      </c>
      <c r="I814" s="80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x14ac:dyDescent="0.25">
      <c r="A815" s="5">
        <v>806</v>
      </c>
      <c r="B815" s="6"/>
      <c r="C815" s="6" t="s">
        <v>486</v>
      </c>
      <c r="D815" s="7"/>
      <c r="E815" s="5">
        <v>100</v>
      </c>
      <c r="F815" s="7" t="s">
        <v>85</v>
      </c>
      <c r="G815" s="17">
        <v>180</v>
      </c>
      <c r="H815" s="17">
        <v>18000</v>
      </c>
      <c r="I815" s="80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x14ac:dyDescent="0.25">
      <c r="A816" s="5">
        <v>807</v>
      </c>
      <c r="B816" s="6"/>
      <c r="C816" s="6" t="s">
        <v>487</v>
      </c>
      <c r="D816" s="7"/>
      <c r="E816" s="5">
        <v>120</v>
      </c>
      <c r="F816" s="7" t="s">
        <v>193</v>
      </c>
      <c r="G816" s="17">
        <v>40</v>
      </c>
      <c r="H816" s="17">
        <v>4800</v>
      </c>
      <c r="I816" s="80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2" x14ac:dyDescent="0.25">
      <c r="A817" s="5">
        <v>808</v>
      </c>
      <c r="B817" s="6"/>
      <c r="C817" s="6" t="s">
        <v>84</v>
      </c>
      <c r="D817" s="7"/>
      <c r="E817" s="5">
        <v>100</v>
      </c>
      <c r="F817" s="7" t="s">
        <v>85</v>
      </c>
      <c r="G817" s="17">
        <v>120</v>
      </c>
      <c r="H817" s="17">
        <v>12000</v>
      </c>
      <c r="I817" s="80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2" x14ac:dyDescent="0.25">
      <c r="A818" s="5">
        <v>809</v>
      </c>
      <c r="B818" s="6"/>
      <c r="C818" s="6" t="s">
        <v>86</v>
      </c>
      <c r="D818" s="7"/>
      <c r="E818" s="5">
        <v>160</v>
      </c>
      <c r="F818" s="7" t="s">
        <v>85</v>
      </c>
      <c r="G818" s="17">
        <v>100</v>
      </c>
      <c r="H818" s="17">
        <v>16000</v>
      </c>
      <c r="I818" s="80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2" x14ac:dyDescent="0.25">
      <c r="A819" s="5">
        <v>810</v>
      </c>
      <c r="B819" s="6"/>
      <c r="C819" s="6" t="s">
        <v>87</v>
      </c>
      <c r="D819" s="7"/>
      <c r="E819" s="5">
        <v>160</v>
      </c>
      <c r="F819" s="7" t="s">
        <v>85</v>
      </c>
      <c r="G819" s="17">
        <v>150</v>
      </c>
      <c r="H819" s="17">
        <v>24000</v>
      </c>
      <c r="I819" s="80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2" x14ac:dyDescent="0.25">
      <c r="A820" s="5">
        <v>811</v>
      </c>
      <c r="B820" s="6"/>
      <c r="C820" s="6" t="s">
        <v>88</v>
      </c>
      <c r="D820" s="7"/>
      <c r="E820" s="5">
        <v>160</v>
      </c>
      <c r="F820" s="7" t="s">
        <v>85</v>
      </c>
      <c r="G820" s="17">
        <v>100</v>
      </c>
      <c r="H820" s="17">
        <v>16000</v>
      </c>
      <c r="I820" s="80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2" x14ac:dyDescent="0.25">
      <c r="A821" s="5">
        <v>812</v>
      </c>
      <c r="B821" s="6"/>
      <c r="C821" s="6" t="s">
        <v>106</v>
      </c>
      <c r="D821" s="7"/>
      <c r="E821" s="5">
        <v>80</v>
      </c>
      <c r="F821" s="7" t="s">
        <v>153</v>
      </c>
      <c r="G821" s="17">
        <v>25</v>
      </c>
      <c r="H821" s="17">
        <v>2000</v>
      </c>
      <c r="I821" s="80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2" ht="25.5" x14ac:dyDescent="0.25">
      <c r="A822" s="5">
        <v>813</v>
      </c>
      <c r="B822" s="13" t="s">
        <v>439</v>
      </c>
      <c r="C822" s="13" t="s">
        <v>415</v>
      </c>
      <c r="D822" s="14" t="s">
        <v>35</v>
      </c>
      <c r="E822" s="14"/>
      <c r="F822" s="14"/>
      <c r="G822" s="13"/>
      <c r="H822" s="15">
        <f>H823+H824+H825+H826+H827+H828</f>
        <v>45724</v>
      </c>
      <c r="I822" s="14" t="s">
        <v>68</v>
      </c>
      <c r="J822" s="16"/>
      <c r="K822" s="16">
        <v>1</v>
      </c>
      <c r="L822" s="16"/>
      <c r="M822" s="16"/>
      <c r="N822" s="16"/>
      <c r="O822" s="16"/>
      <c r="P822" s="16"/>
      <c r="Q822" s="16">
        <v>1</v>
      </c>
      <c r="R822" s="16"/>
      <c r="S822" s="16"/>
      <c r="T822" s="16"/>
      <c r="U822" s="16"/>
    </row>
    <row r="823" spans="1:22" x14ac:dyDescent="0.25">
      <c r="A823" s="5">
        <v>814</v>
      </c>
      <c r="B823" s="6"/>
      <c r="C823" s="6" t="s">
        <v>86</v>
      </c>
      <c r="D823" s="7"/>
      <c r="E823" s="5">
        <f>40*2</f>
        <v>80</v>
      </c>
      <c r="F823" s="7" t="s">
        <v>85</v>
      </c>
      <c r="G823" s="17">
        <v>120</v>
      </c>
      <c r="H823" s="17">
        <f>E823*G823</f>
        <v>9600</v>
      </c>
      <c r="I823" s="80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2" x14ac:dyDescent="0.25">
      <c r="A824" s="5">
        <v>815</v>
      </c>
      <c r="B824" s="6"/>
      <c r="C824" s="6" t="s">
        <v>87</v>
      </c>
      <c r="D824" s="7"/>
      <c r="E824" s="5">
        <f>40*2</f>
        <v>80</v>
      </c>
      <c r="F824" s="7" t="s">
        <v>85</v>
      </c>
      <c r="G824" s="17">
        <v>150</v>
      </c>
      <c r="H824" s="17">
        <f t="shared" ref="H824:H828" si="33">E824*G824</f>
        <v>12000</v>
      </c>
      <c r="I824" s="80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2" x14ac:dyDescent="0.25">
      <c r="A825" s="5">
        <v>816</v>
      </c>
      <c r="B825" s="6"/>
      <c r="C825" s="6" t="s">
        <v>467</v>
      </c>
      <c r="D825" s="7"/>
      <c r="E825" s="5">
        <v>280</v>
      </c>
      <c r="F825" s="7" t="s">
        <v>153</v>
      </c>
      <c r="G825" s="17">
        <v>35</v>
      </c>
      <c r="H825" s="17">
        <f t="shared" si="33"/>
        <v>9800</v>
      </c>
      <c r="I825" s="80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2" x14ac:dyDescent="0.25">
      <c r="A826" s="5">
        <v>817</v>
      </c>
      <c r="B826" s="6"/>
      <c r="C826" s="6" t="s">
        <v>192</v>
      </c>
      <c r="D826" s="7"/>
      <c r="E826" s="5">
        <v>280</v>
      </c>
      <c r="F826" s="7" t="s">
        <v>193</v>
      </c>
      <c r="G826" s="17">
        <v>35</v>
      </c>
      <c r="H826" s="17">
        <f t="shared" si="33"/>
        <v>9800</v>
      </c>
      <c r="I826" s="80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2" x14ac:dyDescent="0.25">
      <c r="A827" s="5">
        <v>818</v>
      </c>
      <c r="B827" s="6"/>
      <c r="C827" s="6" t="s">
        <v>119</v>
      </c>
      <c r="D827" s="7"/>
      <c r="E827" s="5">
        <v>20</v>
      </c>
      <c r="F827" s="7" t="s">
        <v>108</v>
      </c>
      <c r="G827" s="17">
        <v>180</v>
      </c>
      <c r="H827" s="17">
        <f t="shared" si="33"/>
        <v>3600</v>
      </c>
      <c r="I827" s="80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2" x14ac:dyDescent="0.25">
      <c r="A828" s="5">
        <v>819</v>
      </c>
      <c r="B828" s="6"/>
      <c r="C828" s="6" t="s">
        <v>194</v>
      </c>
      <c r="D828" s="7"/>
      <c r="E828" s="5">
        <v>16</v>
      </c>
      <c r="F828" s="7" t="s">
        <v>108</v>
      </c>
      <c r="G828" s="17">
        <v>57.75</v>
      </c>
      <c r="H828" s="17">
        <f t="shared" si="33"/>
        <v>924</v>
      </c>
      <c r="I828" s="80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2" ht="25.5" x14ac:dyDescent="0.25">
      <c r="A829" s="5">
        <v>820</v>
      </c>
      <c r="B829" s="13" t="s">
        <v>439</v>
      </c>
      <c r="C829" s="13" t="s">
        <v>42</v>
      </c>
      <c r="D829" s="14" t="s">
        <v>35</v>
      </c>
      <c r="E829" s="14"/>
      <c r="F829" s="14"/>
      <c r="G829" s="13"/>
      <c r="H829" s="15">
        <v>49405</v>
      </c>
      <c r="I829" s="14" t="s">
        <v>68</v>
      </c>
      <c r="J829" s="16"/>
      <c r="K829" s="16"/>
      <c r="L829" s="16"/>
      <c r="M829" s="16"/>
      <c r="N829" s="16">
        <v>1</v>
      </c>
      <c r="O829" s="16"/>
      <c r="P829" s="16"/>
      <c r="Q829" s="16"/>
      <c r="R829" s="16"/>
      <c r="S829" s="16"/>
      <c r="T829" s="16"/>
      <c r="U829" s="16"/>
      <c r="V829" s="22" t="s">
        <v>43</v>
      </c>
    </row>
    <row r="830" spans="1:22" x14ac:dyDescent="0.25">
      <c r="A830" s="5">
        <v>821</v>
      </c>
      <c r="B830" s="6"/>
      <c r="C830" s="6" t="s">
        <v>84</v>
      </c>
      <c r="D830" s="7"/>
      <c r="E830" s="5">
        <v>64</v>
      </c>
      <c r="F830" s="7" t="s">
        <v>85</v>
      </c>
      <c r="G830" s="17">
        <v>120</v>
      </c>
      <c r="H830" s="17">
        <v>7680</v>
      </c>
      <c r="I830" s="80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2" x14ac:dyDescent="0.25">
      <c r="A831" s="5">
        <v>822</v>
      </c>
      <c r="B831" s="6"/>
      <c r="C831" s="6" t="s">
        <v>86</v>
      </c>
      <c r="D831" s="7"/>
      <c r="E831" s="5">
        <v>64</v>
      </c>
      <c r="F831" s="7" t="s">
        <v>85</v>
      </c>
      <c r="G831" s="17">
        <v>120</v>
      </c>
      <c r="H831" s="17">
        <v>7680</v>
      </c>
      <c r="I831" s="80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2" x14ac:dyDescent="0.25">
      <c r="A832" s="5">
        <v>823</v>
      </c>
      <c r="B832" s="6"/>
      <c r="C832" s="6" t="s">
        <v>87</v>
      </c>
      <c r="D832" s="7"/>
      <c r="E832" s="5">
        <v>64</v>
      </c>
      <c r="F832" s="7" t="s">
        <v>85</v>
      </c>
      <c r="G832" s="17">
        <v>180</v>
      </c>
      <c r="H832" s="17">
        <v>11520</v>
      </c>
      <c r="I832" s="80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x14ac:dyDescent="0.25">
      <c r="A833" s="5">
        <v>824</v>
      </c>
      <c r="B833" s="6"/>
      <c r="C833" s="6" t="s">
        <v>106</v>
      </c>
      <c r="D833" s="7"/>
      <c r="E833" s="5">
        <v>72</v>
      </c>
      <c r="F833" s="7" t="s">
        <v>101</v>
      </c>
      <c r="G833" s="17">
        <v>25</v>
      </c>
      <c r="H833" s="17">
        <v>1800</v>
      </c>
      <c r="I833" s="80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x14ac:dyDescent="0.25">
      <c r="A834" s="5">
        <v>825</v>
      </c>
      <c r="B834" s="6"/>
      <c r="C834" s="6" t="s">
        <v>88</v>
      </c>
      <c r="D834" s="7"/>
      <c r="E834" s="5">
        <v>64</v>
      </c>
      <c r="F834" s="7" t="s">
        <v>85</v>
      </c>
      <c r="G834" s="17">
        <v>118</v>
      </c>
      <c r="H834" s="17">
        <v>7552</v>
      </c>
      <c r="I834" s="80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x14ac:dyDescent="0.25">
      <c r="A835" s="5">
        <v>826</v>
      </c>
      <c r="B835" s="6"/>
      <c r="C835" s="6" t="s">
        <v>89</v>
      </c>
      <c r="D835" s="7"/>
      <c r="E835" s="5">
        <v>61</v>
      </c>
      <c r="F835" s="7" t="s">
        <v>85</v>
      </c>
      <c r="G835" s="17">
        <v>177</v>
      </c>
      <c r="H835" s="17">
        <v>10797</v>
      </c>
      <c r="I835" s="80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x14ac:dyDescent="0.25">
      <c r="A836" s="5">
        <v>827</v>
      </c>
      <c r="B836" s="6"/>
      <c r="C836" s="6" t="s">
        <v>488</v>
      </c>
      <c r="D836" s="7"/>
      <c r="E836" s="5">
        <v>72</v>
      </c>
      <c r="F836" s="7" t="s">
        <v>193</v>
      </c>
      <c r="G836" s="17">
        <v>33</v>
      </c>
      <c r="H836" s="17">
        <v>2376</v>
      </c>
      <c r="I836" s="80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x14ac:dyDescent="0.25">
      <c r="A837" s="5">
        <v>828</v>
      </c>
      <c r="B837" s="6"/>
      <c r="C837" s="6" t="s">
        <v>86</v>
      </c>
      <c r="D837" s="7"/>
      <c r="E837" s="5">
        <v>35</v>
      </c>
      <c r="F837" s="7" t="s">
        <v>85</v>
      </c>
      <c r="G837" s="17">
        <v>120</v>
      </c>
      <c r="H837" s="17">
        <v>4200</v>
      </c>
      <c r="I837" s="80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x14ac:dyDescent="0.25">
      <c r="A838" s="5">
        <v>829</v>
      </c>
      <c r="B838" s="6"/>
      <c r="C838" s="6" t="s">
        <v>87</v>
      </c>
      <c r="D838" s="7"/>
      <c r="E838" s="5">
        <v>35</v>
      </c>
      <c r="F838" s="7" t="s">
        <v>85</v>
      </c>
      <c r="G838" s="17">
        <v>150</v>
      </c>
      <c r="H838" s="17">
        <v>5250</v>
      </c>
      <c r="I838" s="80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x14ac:dyDescent="0.25">
      <c r="A839" s="5">
        <v>830</v>
      </c>
      <c r="B839" s="6"/>
      <c r="C839" s="6" t="s">
        <v>88</v>
      </c>
      <c r="D839" s="7"/>
      <c r="E839" s="5">
        <v>35</v>
      </c>
      <c r="F839" s="7" t="s">
        <v>85</v>
      </c>
      <c r="G839" s="17">
        <v>120</v>
      </c>
      <c r="H839" s="17">
        <v>4200</v>
      </c>
      <c r="I839" s="80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x14ac:dyDescent="0.25">
      <c r="A840" s="5">
        <v>831</v>
      </c>
      <c r="B840" s="6"/>
      <c r="C840" s="6" t="s">
        <v>467</v>
      </c>
      <c r="D840" s="7"/>
      <c r="E840" s="5">
        <v>70</v>
      </c>
      <c r="F840" s="7" t="s">
        <v>153</v>
      </c>
      <c r="G840" s="17">
        <v>35</v>
      </c>
      <c r="H840" s="17">
        <v>2450</v>
      </c>
      <c r="I840" s="80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x14ac:dyDescent="0.25">
      <c r="A841" s="5">
        <v>832</v>
      </c>
      <c r="B841" s="6"/>
      <c r="C841" s="6" t="s">
        <v>192</v>
      </c>
      <c r="D841" s="7"/>
      <c r="E841" s="5">
        <v>42</v>
      </c>
      <c r="F841" s="7" t="s">
        <v>193</v>
      </c>
      <c r="G841" s="17">
        <v>35</v>
      </c>
      <c r="H841" s="17">
        <v>1470</v>
      </c>
      <c r="I841" s="80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x14ac:dyDescent="0.25">
      <c r="A842" s="5">
        <v>833</v>
      </c>
      <c r="B842" s="6"/>
      <c r="C842" s="6" t="s">
        <v>119</v>
      </c>
      <c r="D842" s="7"/>
      <c r="E842" s="5">
        <v>5</v>
      </c>
      <c r="F842" s="7" t="s">
        <v>108</v>
      </c>
      <c r="G842" s="17">
        <v>195</v>
      </c>
      <c r="H842" s="17">
        <v>975</v>
      </c>
      <c r="I842" s="80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x14ac:dyDescent="0.25">
      <c r="A843" s="5">
        <v>834</v>
      </c>
      <c r="B843" s="6"/>
      <c r="C843" s="6" t="s">
        <v>490</v>
      </c>
      <c r="D843" s="7"/>
      <c r="E843" s="5">
        <v>1</v>
      </c>
      <c r="F843" s="7" t="s">
        <v>474</v>
      </c>
      <c r="G843" s="17">
        <v>105</v>
      </c>
      <c r="H843" s="17">
        <v>105</v>
      </c>
      <c r="I843" s="80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x14ac:dyDescent="0.25">
      <c r="A844" s="5">
        <v>835</v>
      </c>
      <c r="B844" s="6"/>
      <c r="C844" s="6" t="s">
        <v>491</v>
      </c>
      <c r="D844" s="7"/>
      <c r="E844" s="5">
        <v>3</v>
      </c>
      <c r="F844" s="7" t="s">
        <v>108</v>
      </c>
      <c r="G844" s="17">
        <v>450</v>
      </c>
      <c r="H844" s="17">
        <v>1350</v>
      </c>
      <c r="I844" s="80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ht="25.5" x14ac:dyDescent="0.25">
      <c r="A845" s="5">
        <v>845</v>
      </c>
      <c r="B845" s="13" t="s">
        <v>439</v>
      </c>
      <c r="C845" s="13" t="s">
        <v>313</v>
      </c>
      <c r="D845" s="14" t="s">
        <v>35</v>
      </c>
      <c r="E845" s="14"/>
      <c r="F845" s="14"/>
      <c r="G845" s="13"/>
      <c r="H845" s="15">
        <v>228280</v>
      </c>
      <c r="I845" s="14" t="s">
        <v>68</v>
      </c>
      <c r="J845" s="16"/>
      <c r="K845" s="23">
        <v>1</v>
      </c>
      <c r="L845" s="23"/>
      <c r="M845" s="23"/>
      <c r="N845" s="23">
        <v>1</v>
      </c>
      <c r="O845" s="23"/>
      <c r="P845" s="23"/>
      <c r="Q845" s="23">
        <v>1</v>
      </c>
      <c r="R845" s="23"/>
      <c r="S845" s="23">
        <v>1</v>
      </c>
      <c r="T845" s="23"/>
      <c r="U845" s="20"/>
    </row>
    <row r="846" spans="1:21" x14ac:dyDescent="0.25">
      <c r="A846" s="5">
        <v>846</v>
      </c>
      <c r="B846" s="6"/>
      <c r="C846" s="6" t="s">
        <v>493</v>
      </c>
      <c r="D846" s="7"/>
      <c r="E846" s="5">
        <v>248</v>
      </c>
      <c r="F846" s="7" t="s">
        <v>85</v>
      </c>
      <c r="G846" s="17">
        <v>150</v>
      </c>
      <c r="H846" s="17">
        <v>37200</v>
      </c>
      <c r="I846" s="80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x14ac:dyDescent="0.25">
      <c r="A847" s="5">
        <v>847</v>
      </c>
      <c r="B847" s="6"/>
      <c r="C847" s="6" t="s">
        <v>87</v>
      </c>
      <c r="D847" s="7"/>
      <c r="E847" s="5">
        <v>248</v>
      </c>
      <c r="F847" s="7" t="s">
        <v>85</v>
      </c>
      <c r="G847" s="17">
        <v>250</v>
      </c>
      <c r="H847" s="17">
        <v>62000</v>
      </c>
      <c r="I847" s="80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x14ac:dyDescent="0.25">
      <c r="A848" s="5">
        <v>848</v>
      </c>
      <c r="B848" s="6"/>
      <c r="C848" s="6" t="s">
        <v>106</v>
      </c>
      <c r="D848" s="7"/>
      <c r="E848" s="5">
        <v>248</v>
      </c>
      <c r="F848" s="7" t="s">
        <v>153</v>
      </c>
      <c r="G848" s="17">
        <v>35</v>
      </c>
      <c r="H848" s="17">
        <v>8680</v>
      </c>
      <c r="I848" s="80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x14ac:dyDescent="0.25">
      <c r="A849" s="5">
        <v>849</v>
      </c>
      <c r="B849" s="6"/>
      <c r="C849" s="6" t="s">
        <v>488</v>
      </c>
      <c r="D849" s="7"/>
      <c r="E849" s="5">
        <v>248</v>
      </c>
      <c r="F849" s="7" t="s">
        <v>193</v>
      </c>
      <c r="G849" s="17">
        <v>60</v>
      </c>
      <c r="H849" s="17">
        <v>14880</v>
      </c>
      <c r="I849" s="80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x14ac:dyDescent="0.25">
      <c r="A850" s="5">
        <v>850</v>
      </c>
      <c r="B850" s="6"/>
      <c r="C850" s="6" t="s">
        <v>494</v>
      </c>
      <c r="D850" s="7"/>
      <c r="E850" s="5">
        <v>40</v>
      </c>
      <c r="F850" s="7" t="s">
        <v>108</v>
      </c>
      <c r="G850" s="17">
        <v>600</v>
      </c>
      <c r="H850" s="17">
        <v>24000</v>
      </c>
      <c r="I850" s="80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x14ac:dyDescent="0.25">
      <c r="A851" s="5">
        <v>851</v>
      </c>
      <c r="B851" s="6"/>
      <c r="C851" s="6" t="s">
        <v>119</v>
      </c>
      <c r="D851" s="7"/>
      <c r="E851" s="5">
        <v>248</v>
      </c>
      <c r="F851" s="7" t="s">
        <v>108</v>
      </c>
      <c r="G851" s="17">
        <v>300</v>
      </c>
      <c r="H851" s="17">
        <v>74400</v>
      </c>
      <c r="I851" s="80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x14ac:dyDescent="0.25">
      <c r="A852" s="5">
        <v>852</v>
      </c>
      <c r="B852" s="6"/>
      <c r="C852" s="6" t="s">
        <v>495</v>
      </c>
      <c r="D852" s="7"/>
      <c r="E852" s="5">
        <v>8</v>
      </c>
      <c r="F852" s="7" t="s">
        <v>108</v>
      </c>
      <c r="G852" s="17">
        <v>450</v>
      </c>
      <c r="H852" s="17">
        <v>3600</v>
      </c>
      <c r="I852" s="80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x14ac:dyDescent="0.25">
      <c r="A853" s="5">
        <v>853</v>
      </c>
      <c r="B853" s="6"/>
      <c r="C853" s="6" t="s">
        <v>496</v>
      </c>
      <c r="D853" s="7"/>
      <c r="E853" s="5">
        <v>4</v>
      </c>
      <c r="F853" s="7" t="s">
        <v>108</v>
      </c>
      <c r="G853" s="17">
        <v>400</v>
      </c>
      <c r="H853" s="17">
        <v>1600</v>
      </c>
      <c r="I853" s="80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x14ac:dyDescent="0.25">
      <c r="A854" s="5">
        <v>854</v>
      </c>
      <c r="B854" s="6"/>
      <c r="C854" s="6" t="s">
        <v>497</v>
      </c>
      <c r="D854" s="7"/>
      <c r="E854" s="5">
        <v>4</v>
      </c>
      <c r="F854" s="7" t="s">
        <v>108</v>
      </c>
      <c r="G854" s="17">
        <v>280</v>
      </c>
      <c r="H854" s="17">
        <v>1120</v>
      </c>
      <c r="I854" s="80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x14ac:dyDescent="0.25">
      <c r="A855" s="5">
        <v>855</v>
      </c>
      <c r="B855" s="6"/>
      <c r="C855" s="6" t="s">
        <v>490</v>
      </c>
      <c r="D855" s="7"/>
      <c r="E855" s="5">
        <v>8</v>
      </c>
      <c r="F855" s="7" t="s">
        <v>108</v>
      </c>
      <c r="G855" s="17">
        <v>100</v>
      </c>
      <c r="H855" s="17">
        <v>800</v>
      </c>
      <c r="I855" s="80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x14ac:dyDescent="0.25">
      <c r="A856" s="5">
        <v>856</v>
      </c>
      <c r="B856" s="13" t="s">
        <v>439</v>
      </c>
      <c r="C856" s="13" t="s">
        <v>47</v>
      </c>
      <c r="D856" s="14" t="s">
        <v>35</v>
      </c>
      <c r="E856" s="14"/>
      <c r="F856" s="14"/>
      <c r="G856" s="13"/>
      <c r="H856" s="15">
        <v>306600</v>
      </c>
      <c r="I856" s="14" t="s">
        <v>68</v>
      </c>
      <c r="J856" s="16"/>
      <c r="K856" s="16"/>
      <c r="L856" s="16"/>
      <c r="M856" s="16"/>
      <c r="N856" s="16"/>
      <c r="O856" s="16"/>
      <c r="P856" s="16"/>
      <c r="Q856" s="16">
        <v>1</v>
      </c>
      <c r="R856" s="16"/>
      <c r="S856" s="16"/>
      <c r="T856" s="16"/>
      <c r="U856" s="16"/>
    </row>
    <row r="857" spans="1:21" x14ac:dyDescent="0.25">
      <c r="A857" s="5">
        <v>857</v>
      </c>
      <c r="B857" s="6"/>
      <c r="C857" s="6" t="s">
        <v>177</v>
      </c>
      <c r="D857" s="7"/>
      <c r="E857" s="5">
        <v>400</v>
      </c>
      <c r="F857" s="7" t="s">
        <v>85</v>
      </c>
      <c r="G857" s="17">
        <v>180</v>
      </c>
      <c r="H857" s="17">
        <v>72000</v>
      </c>
      <c r="I857" s="80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x14ac:dyDescent="0.25">
      <c r="A858" s="5">
        <v>858</v>
      </c>
      <c r="B858" s="6"/>
      <c r="C858" s="6" t="s">
        <v>498</v>
      </c>
      <c r="D858" s="7"/>
      <c r="E858" s="5">
        <v>200</v>
      </c>
      <c r="F858" s="7" t="s">
        <v>85</v>
      </c>
      <c r="G858" s="17">
        <v>150</v>
      </c>
      <c r="H858" s="17">
        <v>30000</v>
      </c>
      <c r="I858" s="80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x14ac:dyDescent="0.25">
      <c r="A859" s="5">
        <v>859</v>
      </c>
      <c r="B859" s="6"/>
      <c r="C859" s="6" t="s">
        <v>87</v>
      </c>
      <c r="D859" s="7"/>
      <c r="E859" s="5">
        <v>200</v>
      </c>
      <c r="F859" s="7" t="s">
        <v>85</v>
      </c>
      <c r="G859" s="17">
        <v>200</v>
      </c>
      <c r="H859" s="17">
        <v>40000</v>
      </c>
      <c r="I859" s="80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x14ac:dyDescent="0.25">
      <c r="A860" s="5">
        <v>860</v>
      </c>
      <c r="B860" s="6"/>
      <c r="C860" s="6" t="s">
        <v>89</v>
      </c>
      <c r="D860" s="7"/>
      <c r="E860" s="5">
        <v>200</v>
      </c>
      <c r="F860" s="7" t="s">
        <v>85</v>
      </c>
      <c r="G860" s="17">
        <v>200</v>
      </c>
      <c r="H860" s="17">
        <v>40000</v>
      </c>
      <c r="I860" s="80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x14ac:dyDescent="0.25">
      <c r="A861" s="5">
        <v>861</v>
      </c>
      <c r="B861" s="6"/>
      <c r="C861" s="6" t="s">
        <v>499</v>
      </c>
      <c r="D861" s="7"/>
      <c r="E861" s="5">
        <v>200</v>
      </c>
      <c r="F861" s="7" t="s">
        <v>85</v>
      </c>
      <c r="G861" s="17">
        <v>150</v>
      </c>
      <c r="H861" s="17">
        <v>30000</v>
      </c>
      <c r="I861" s="80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x14ac:dyDescent="0.25">
      <c r="A862" s="5">
        <v>862</v>
      </c>
      <c r="B862" s="6"/>
      <c r="C862" s="6" t="s">
        <v>491</v>
      </c>
      <c r="D862" s="7"/>
      <c r="E862" s="5">
        <v>10</v>
      </c>
      <c r="F862" s="7" t="s">
        <v>108</v>
      </c>
      <c r="G862" s="17">
        <v>500</v>
      </c>
      <c r="H862" s="17">
        <v>5000</v>
      </c>
      <c r="I862" s="80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x14ac:dyDescent="0.25">
      <c r="A863" s="5">
        <v>863</v>
      </c>
      <c r="B863" s="6"/>
      <c r="C863" s="6" t="s">
        <v>106</v>
      </c>
      <c r="D863" s="7"/>
      <c r="E863" s="5">
        <v>100</v>
      </c>
      <c r="F863" s="7" t="s">
        <v>101</v>
      </c>
      <c r="G863" s="17" t="s">
        <v>500</v>
      </c>
      <c r="H863" s="17">
        <v>45000</v>
      </c>
      <c r="I863" s="80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x14ac:dyDescent="0.25">
      <c r="A864" s="5">
        <v>864</v>
      </c>
      <c r="B864" s="6"/>
      <c r="C864" s="6" t="s">
        <v>461</v>
      </c>
      <c r="D864" s="7"/>
      <c r="E864" s="5">
        <v>300</v>
      </c>
      <c r="F864" s="7" t="s">
        <v>480</v>
      </c>
      <c r="G864" s="17">
        <v>45</v>
      </c>
      <c r="H864" s="17">
        <v>13500</v>
      </c>
      <c r="I864" s="80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2" x14ac:dyDescent="0.25">
      <c r="A865" s="5">
        <v>865</v>
      </c>
      <c r="B865" s="6"/>
      <c r="C865" s="6" t="s">
        <v>194</v>
      </c>
      <c r="D865" s="7"/>
      <c r="E865" s="5">
        <v>40</v>
      </c>
      <c r="F865" s="7" t="s">
        <v>108</v>
      </c>
      <c r="G865" s="17">
        <v>150</v>
      </c>
      <c r="H865" s="17">
        <v>6000</v>
      </c>
      <c r="I865" s="80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2" x14ac:dyDescent="0.25">
      <c r="A866" s="5">
        <v>866</v>
      </c>
      <c r="B866" s="6"/>
      <c r="C866" s="6" t="s">
        <v>119</v>
      </c>
      <c r="D866" s="7"/>
      <c r="E866" s="5">
        <v>40</v>
      </c>
      <c r="F866" s="7" t="s">
        <v>108</v>
      </c>
      <c r="G866" s="17">
        <v>300</v>
      </c>
      <c r="H866" s="17">
        <v>12000</v>
      </c>
      <c r="I866" s="80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2" x14ac:dyDescent="0.25">
      <c r="A867" s="5">
        <v>867</v>
      </c>
      <c r="B867" s="6"/>
      <c r="C867" s="6" t="s">
        <v>190</v>
      </c>
      <c r="D867" s="7"/>
      <c r="E867" s="5">
        <v>40</v>
      </c>
      <c r="F867" s="7" t="s">
        <v>108</v>
      </c>
      <c r="G867" s="17">
        <v>125</v>
      </c>
      <c r="H867" s="17">
        <v>5000</v>
      </c>
      <c r="I867" s="80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2" x14ac:dyDescent="0.25">
      <c r="A868" s="5">
        <v>868</v>
      </c>
      <c r="B868" s="6"/>
      <c r="C868" s="6" t="s">
        <v>495</v>
      </c>
      <c r="D868" s="7"/>
      <c r="E868" s="5">
        <v>36</v>
      </c>
      <c r="F868" s="7" t="s">
        <v>101</v>
      </c>
      <c r="G868" s="17">
        <v>225</v>
      </c>
      <c r="H868" s="17">
        <v>8100</v>
      </c>
      <c r="I868" s="80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2" ht="25.5" x14ac:dyDescent="0.25">
      <c r="A869" s="5">
        <v>869</v>
      </c>
      <c r="B869" s="13" t="s">
        <v>439</v>
      </c>
      <c r="C869" s="13" t="s">
        <v>324</v>
      </c>
      <c r="D869" s="14" t="s">
        <v>35</v>
      </c>
      <c r="E869" s="14"/>
      <c r="F869" s="14"/>
      <c r="G869" s="13"/>
      <c r="H869" s="15">
        <v>162000</v>
      </c>
      <c r="I869" s="14" t="s">
        <v>68</v>
      </c>
      <c r="J869" s="16"/>
      <c r="K869" s="16">
        <v>1</v>
      </c>
      <c r="L869" s="16"/>
      <c r="M869" s="16"/>
      <c r="N869" s="16">
        <v>1</v>
      </c>
      <c r="O869" s="16"/>
      <c r="P869" s="16"/>
      <c r="Q869" s="16">
        <v>1</v>
      </c>
      <c r="R869" s="16"/>
      <c r="S869" s="16">
        <v>1</v>
      </c>
      <c r="T869" s="16"/>
      <c r="U869" s="16"/>
    </row>
    <row r="870" spans="1:22" x14ac:dyDescent="0.25">
      <c r="A870" s="5">
        <v>870</v>
      </c>
      <c r="B870" s="6"/>
      <c r="C870" s="6" t="s">
        <v>86</v>
      </c>
      <c r="D870" s="7"/>
      <c r="E870" s="5">
        <v>300</v>
      </c>
      <c r="F870" s="7" t="s">
        <v>85</v>
      </c>
      <c r="G870" s="17">
        <v>120</v>
      </c>
      <c r="H870" s="17">
        <v>36000</v>
      </c>
      <c r="I870" s="80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2" x14ac:dyDescent="0.25">
      <c r="A871" s="5">
        <v>871</v>
      </c>
      <c r="B871" s="6"/>
      <c r="C871" s="6" t="s">
        <v>87</v>
      </c>
      <c r="D871" s="7"/>
      <c r="E871" s="5">
        <v>300</v>
      </c>
      <c r="F871" s="7" t="s">
        <v>85</v>
      </c>
      <c r="G871" s="17">
        <v>150</v>
      </c>
      <c r="H871" s="17">
        <v>45000</v>
      </c>
      <c r="I871" s="80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2" x14ac:dyDescent="0.25">
      <c r="A872" s="5">
        <v>872</v>
      </c>
      <c r="B872" s="6"/>
      <c r="C872" s="6" t="s">
        <v>88</v>
      </c>
      <c r="D872" s="7"/>
      <c r="E872" s="5">
        <v>300</v>
      </c>
      <c r="F872" s="7" t="s">
        <v>85</v>
      </c>
      <c r="G872" s="17">
        <v>120</v>
      </c>
      <c r="H872" s="17">
        <v>36000</v>
      </c>
      <c r="I872" s="80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2" x14ac:dyDescent="0.25">
      <c r="A873" s="5">
        <v>873</v>
      </c>
      <c r="B873" s="6"/>
      <c r="C873" s="6" t="s">
        <v>106</v>
      </c>
      <c r="D873" s="7"/>
      <c r="E873" s="5">
        <v>40</v>
      </c>
      <c r="F873" s="7" t="s">
        <v>101</v>
      </c>
      <c r="G873" s="17">
        <v>385</v>
      </c>
      <c r="H873" s="17">
        <v>15400</v>
      </c>
      <c r="I873" s="80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2" x14ac:dyDescent="0.25">
      <c r="A874" s="5">
        <v>874</v>
      </c>
      <c r="B874" s="6"/>
      <c r="C874" s="6" t="s">
        <v>194</v>
      </c>
      <c r="D874" s="7"/>
      <c r="E874" s="5">
        <v>40</v>
      </c>
      <c r="F874" s="7" t="s">
        <v>108</v>
      </c>
      <c r="G874" s="17">
        <v>65</v>
      </c>
      <c r="H874" s="17">
        <v>2600</v>
      </c>
      <c r="I874" s="80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2" x14ac:dyDescent="0.25">
      <c r="A875" s="5">
        <v>875</v>
      </c>
      <c r="B875" s="6"/>
      <c r="C875" s="6" t="s">
        <v>119</v>
      </c>
      <c r="D875" s="7"/>
      <c r="E875" s="5">
        <v>16</v>
      </c>
      <c r="F875" s="7" t="s">
        <v>108</v>
      </c>
      <c r="G875" s="17">
        <v>200</v>
      </c>
      <c r="H875" s="17">
        <v>3200</v>
      </c>
      <c r="I875" s="80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2" x14ac:dyDescent="0.25">
      <c r="A876" s="5">
        <v>876</v>
      </c>
      <c r="B876" s="6"/>
      <c r="C876" s="6" t="s">
        <v>89</v>
      </c>
      <c r="D876" s="7"/>
      <c r="E876" s="5">
        <v>140</v>
      </c>
      <c r="F876" s="7" t="s">
        <v>85</v>
      </c>
      <c r="G876" s="17">
        <v>170</v>
      </c>
      <c r="H876" s="17">
        <v>23800</v>
      </c>
      <c r="I876" s="80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2" s="104" customFormat="1" ht="12.75" x14ac:dyDescent="0.2">
      <c r="A877" s="5">
        <v>877</v>
      </c>
      <c r="B877" s="13" t="s">
        <v>439</v>
      </c>
      <c r="C877" s="13" t="s">
        <v>537</v>
      </c>
      <c r="D877" s="14" t="s">
        <v>35</v>
      </c>
      <c r="E877" s="14"/>
      <c r="F877" s="14"/>
      <c r="G877" s="13"/>
      <c r="H877" s="88">
        <f>H9459+H879+H880+H881+H882+H883+H878</f>
        <v>152300</v>
      </c>
      <c r="I877" s="14" t="s">
        <v>68</v>
      </c>
      <c r="J877" s="103"/>
      <c r="K877" s="103"/>
      <c r="L877" s="103">
        <v>1</v>
      </c>
      <c r="M877" s="103"/>
      <c r="N877" s="103"/>
      <c r="O877" s="103"/>
      <c r="P877" s="103"/>
      <c r="Q877" s="103"/>
      <c r="R877" s="103"/>
      <c r="S877" s="103"/>
      <c r="T877" s="103"/>
      <c r="U877" s="103"/>
      <c r="V877" s="109"/>
    </row>
    <row r="878" spans="1:22" s="104" customFormat="1" ht="12.75" x14ac:dyDescent="0.2">
      <c r="A878" s="5">
        <v>878</v>
      </c>
      <c r="B878" s="6"/>
      <c r="C878" s="169" t="s">
        <v>538</v>
      </c>
      <c r="D878" s="105"/>
      <c r="E878" s="76">
        <v>255</v>
      </c>
      <c r="F878" s="76" t="s">
        <v>39</v>
      </c>
      <c r="G878" s="82">
        <v>125</v>
      </c>
      <c r="H878" s="95">
        <f>E878*G878</f>
        <v>31875</v>
      </c>
      <c r="I878" s="105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109"/>
    </row>
    <row r="879" spans="1:22" s="104" customFormat="1" ht="12.75" x14ac:dyDescent="0.2">
      <c r="A879" s="5">
        <v>879</v>
      </c>
      <c r="B879" s="6"/>
      <c r="C879" s="81" t="s">
        <v>539</v>
      </c>
      <c r="D879" s="105"/>
      <c r="E879" s="76">
        <v>255</v>
      </c>
      <c r="F879" s="76" t="s">
        <v>39</v>
      </c>
      <c r="G879" s="82">
        <v>120</v>
      </c>
      <c r="H879" s="95">
        <f t="shared" ref="H879:H882" si="34">E879*G879</f>
        <v>30600</v>
      </c>
      <c r="I879" s="105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109"/>
    </row>
    <row r="880" spans="1:22" s="104" customFormat="1" ht="12.75" x14ac:dyDescent="0.2">
      <c r="A880" s="5">
        <v>880</v>
      </c>
      <c r="B880" s="6"/>
      <c r="C880" s="81" t="s">
        <v>540</v>
      </c>
      <c r="D880" s="105"/>
      <c r="E880" s="76">
        <v>255</v>
      </c>
      <c r="F880" s="76" t="s">
        <v>39</v>
      </c>
      <c r="G880" s="82">
        <v>170</v>
      </c>
      <c r="H880" s="95">
        <f t="shared" si="34"/>
        <v>43350</v>
      </c>
      <c r="I880" s="105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109"/>
    </row>
    <row r="881" spans="1:22" s="104" customFormat="1" ht="12.75" x14ac:dyDescent="0.2">
      <c r="A881" s="5">
        <v>881</v>
      </c>
      <c r="B881" s="6"/>
      <c r="C881" s="81" t="s">
        <v>541</v>
      </c>
      <c r="D881" s="105"/>
      <c r="E881" s="76">
        <v>255</v>
      </c>
      <c r="F881" s="76" t="s">
        <v>39</v>
      </c>
      <c r="G881" s="82">
        <v>120</v>
      </c>
      <c r="H881" s="95">
        <f t="shared" si="34"/>
        <v>30600</v>
      </c>
      <c r="I881" s="105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109"/>
    </row>
    <row r="882" spans="1:22" s="104" customFormat="1" ht="12.75" x14ac:dyDescent="0.2">
      <c r="A882" s="5">
        <v>882</v>
      </c>
      <c r="B882" s="6"/>
      <c r="C882" s="81" t="s">
        <v>542</v>
      </c>
      <c r="D882" s="105"/>
      <c r="E882" s="76">
        <v>45</v>
      </c>
      <c r="F882" s="76" t="s">
        <v>101</v>
      </c>
      <c r="G882" s="82">
        <v>350</v>
      </c>
      <c r="H882" s="95">
        <f t="shared" si="34"/>
        <v>15750</v>
      </c>
      <c r="I882" s="105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109"/>
    </row>
    <row r="883" spans="1:22" s="104" customFormat="1" ht="12.75" x14ac:dyDescent="0.2">
      <c r="A883" s="5">
        <v>883</v>
      </c>
      <c r="B883" s="6"/>
      <c r="C883" s="81" t="s">
        <v>543</v>
      </c>
      <c r="D883" s="105"/>
      <c r="E883" s="76">
        <v>2</v>
      </c>
      <c r="F883" s="76" t="s">
        <v>108</v>
      </c>
      <c r="G883" s="82">
        <v>62.5</v>
      </c>
      <c r="H883" s="96">
        <f>E883*G883</f>
        <v>125</v>
      </c>
      <c r="I883" s="105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109"/>
    </row>
    <row r="884" spans="1:22" s="108" customFormat="1" ht="24" customHeight="1" x14ac:dyDescent="0.2">
      <c r="A884" s="5">
        <v>884</v>
      </c>
      <c r="B884" s="64" t="s">
        <v>439</v>
      </c>
      <c r="C884" s="64" t="s">
        <v>556</v>
      </c>
      <c r="D884" s="65"/>
      <c r="E884" s="106"/>
      <c r="F884" s="106"/>
      <c r="G884" s="106"/>
      <c r="H884" s="158">
        <f>H885+H886+H887</f>
        <v>48000</v>
      </c>
      <c r="I884" s="176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55"/>
    </row>
    <row r="885" spans="1:22" s="104" customFormat="1" ht="12.75" x14ac:dyDescent="0.2">
      <c r="A885" s="5">
        <v>885</v>
      </c>
      <c r="B885" s="6"/>
      <c r="C885" s="6" t="s">
        <v>87</v>
      </c>
      <c r="D885" s="105"/>
      <c r="E885" s="97">
        <f>20*5</f>
        <v>100</v>
      </c>
      <c r="F885" s="98" t="s">
        <v>85</v>
      </c>
      <c r="G885" s="99">
        <v>150</v>
      </c>
      <c r="H885" s="100">
        <f>E885*G885</f>
        <v>15000</v>
      </c>
      <c r="I885" s="105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109"/>
    </row>
    <row r="886" spans="1:22" s="104" customFormat="1" ht="12.75" x14ac:dyDescent="0.2">
      <c r="A886" s="5">
        <v>886</v>
      </c>
      <c r="B886" s="6"/>
      <c r="C886" s="6" t="s">
        <v>557</v>
      </c>
      <c r="D886" s="105"/>
      <c r="E886" s="61">
        <f t="shared" ref="E886:E887" si="35">20*5</f>
        <v>100</v>
      </c>
      <c r="F886" s="7" t="s">
        <v>85</v>
      </c>
      <c r="G886" s="101">
        <v>180</v>
      </c>
      <c r="H886" s="102">
        <f t="shared" ref="H886:H887" si="36">E886*G886</f>
        <v>18000</v>
      </c>
      <c r="I886" s="105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109"/>
    </row>
    <row r="887" spans="1:22" s="104" customFormat="1" ht="12.75" x14ac:dyDescent="0.2">
      <c r="A887" s="5">
        <v>887</v>
      </c>
      <c r="B887" s="6"/>
      <c r="C887" s="6" t="s">
        <v>84</v>
      </c>
      <c r="D887" s="105"/>
      <c r="E887" s="61">
        <f t="shared" si="35"/>
        <v>100</v>
      </c>
      <c r="F887" s="7" t="s">
        <v>85</v>
      </c>
      <c r="G887" s="101">
        <v>150</v>
      </c>
      <c r="H887" s="102">
        <f t="shared" si="36"/>
        <v>15000</v>
      </c>
      <c r="I887" s="105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109"/>
    </row>
    <row r="888" spans="1:22" x14ac:dyDescent="0.25">
      <c r="A888" s="27"/>
      <c r="B888" s="28"/>
      <c r="C888" s="29" t="s">
        <v>501</v>
      </c>
      <c r="D888" s="27"/>
      <c r="E888" s="27"/>
      <c r="F888" s="27"/>
      <c r="G888" s="28"/>
      <c r="H888" s="30">
        <f>H12+H43+H60+H485+H507+H614+H706+H709+H719+H749+H758</f>
        <v>20867846</v>
      </c>
      <c r="I888" s="177"/>
      <c r="J888" s="156">
        <f t="shared" ref="J888:U888" si="37">J12+J43+J60+J485+J507+J614+J706+J709+J719+J749+J758</f>
        <v>0</v>
      </c>
      <c r="K888" s="156">
        <f t="shared" si="37"/>
        <v>41</v>
      </c>
      <c r="L888" s="156">
        <f t="shared" si="37"/>
        <v>13</v>
      </c>
      <c r="M888" s="156">
        <f t="shared" si="37"/>
        <v>8</v>
      </c>
      <c r="N888" s="156">
        <f t="shared" si="37"/>
        <v>36</v>
      </c>
      <c r="O888" s="156">
        <f t="shared" si="37"/>
        <v>7</v>
      </c>
      <c r="P888" s="156">
        <f t="shared" si="37"/>
        <v>11</v>
      </c>
      <c r="Q888" s="156">
        <f t="shared" si="37"/>
        <v>30</v>
      </c>
      <c r="R888" s="156">
        <f t="shared" si="37"/>
        <v>5</v>
      </c>
      <c r="S888" s="156">
        <f t="shared" si="37"/>
        <v>45</v>
      </c>
      <c r="T888" s="156">
        <f t="shared" si="37"/>
        <v>2</v>
      </c>
      <c r="U888" s="156">
        <f t="shared" si="37"/>
        <v>0</v>
      </c>
      <c r="V888" s="32">
        <f>SUM(J888:U888)</f>
        <v>198</v>
      </c>
    </row>
    <row r="889" spans="1:22" x14ac:dyDescent="0.25">
      <c r="A889"/>
      <c r="D889"/>
      <c r="E889"/>
      <c r="F889"/>
      <c r="H889" s="157"/>
      <c r="I889" s="178"/>
      <c r="J889"/>
      <c r="K889"/>
      <c r="L889"/>
      <c r="M889"/>
      <c r="N889"/>
      <c r="O889"/>
      <c r="P889"/>
      <c r="Q889"/>
      <c r="R889"/>
      <c r="S889"/>
      <c r="T889"/>
      <c r="U889"/>
    </row>
    <row r="890" spans="1:22" x14ac:dyDescent="0.25">
      <c r="A890" s="242"/>
      <c r="B890" s="240"/>
      <c r="C890" s="240"/>
      <c r="D890" s="240"/>
      <c r="E890" s="240"/>
      <c r="F890" s="240"/>
      <c r="G890" s="240"/>
      <c r="H890" s="240"/>
      <c r="I890" s="240"/>
      <c r="J890" s="240"/>
      <c r="K890" s="240"/>
      <c r="L890" s="243"/>
      <c r="M890" s="244"/>
      <c r="N890" s="244"/>
      <c r="O890" s="244"/>
      <c r="P890" s="244"/>
      <c r="Q890" s="244"/>
      <c r="R890" s="244"/>
      <c r="S890" s="244"/>
      <c r="T890" s="244"/>
      <c r="U890" s="244"/>
    </row>
    <row r="891" spans="1:22" x14ac:dyDescent="0.25">
      <c r="C891" s="33" t="s">
        <v>502</v>
      </c>
      <c r="D891" s="22"/>
      <c r="E891" s="22"/>
      <c r="F891" s="22"/>
      <c r="G891" s="34"/>
      <c r="H891" s="34"/>
      <c r="I891" s="245" t="s">
        <v>503</v>
      </c>
      <c r="J891" s="245"/>
      <c r="K891" s="245"/>
      <c r="L891" s="245"/>
    </row>
    <row r="892" spans="1:22" x14ac:dyDescent="0.25">
      <c r="C892" s="36"/>
      <c r="D892" s="22"/>
      <c r="E892" s="22"/>
      <c r="F892" s="22"/>
      <c r="G892" s="34"/>
      <c r="H892" s="34"/>
      <c r="I892" s="37"/>
      <c r="J892" s="38"/>
      <c r="K892" s="38"/>
      <c r="L892" s="38"/>
    </row>
    <row r="893" spans="1:22" x14ac:dyDescent="0.25">
      <c r="C893" s="36"/>
      <c r="D893" s="22"/>
      <c r="E893" s="22"/>
      <c r="F893" s="22"/>
      <c r="G893" s="34"/>
      <c r="H893" s="34"/>
      <c r="I893" s="37"/>
      <c r="J893" s="38"/>
      <c r="K893" s="38"/>
      <c r="L893" s="38"/>
    </row>
    <row r="894" spans="1:22" x14ac:dyDescent="0.25">
      <c r="C894" s="36"/>
      <c r="D894" s="22"/>
      <c r="E894" s="22"/>
      <c r="F894" s="22"/>
      <c r="G894" s="34"/>
      <c r="H894" s="34"/>
      <c r="I894" s="37"/>
      <c r="J894" s="38"/>
      <c r="K894" s="38"/>
      <c r="L894" s="38"/>
    </row>
    <row r="895" spans="1:22" x14ac:dyDescent="0.25">
      <c r="C895" s="39" t="s">
        <v>573</v>
      </c>
      <c r="D895" s="22"/>
      <c r="E895" s="22"/>
      <c r="F895" s="22"/>
      <c r="G895" s="34"/>
      <c r="H895" s="34"/>
      <c r="I895" s="179" t="s">
        <v>505</v>
      </c>
      <c r="J895" s="38"/>
      <c r="K895" s="38"/>
      <c r="L895" s="38"/>
    </row>
    <row r="896" spans="1:22" x14ac:dyDescent="0.25">
      <c r="C896" s="36" t="s">
        <v>574</v>
      </c>
      <c r="D896" s="22"/>
      <c r="E896" s="22"/>
      <c r="F896" s="22"/>
      <c r="G896" s="34"/>
      <c r="H896" s="34"/>
      <c r="I896" s="37" t="s">
        <v>507</v>
      </c>
      <c r="J896" s="38"/>
      <c r="K896" s="38"/>
      <c r="L896" s="38"/>
    </row>
    <row r="897" spans="3:12" x14ac:dyDescent="0.25">
      <c r="C897" s="36" t="s">
        <v>572</v>
      </c>
      <c r="D897" s="22"/>
      <c r="E897" s="22"/>
      <c r="F897" s="22"/>
      <c r="G897" s="34"/>
      <c r="H897" s="34"/>
      <c r="I897" s="37" t="s">
        <v>509</v>
      </c>
      <c r="J897" s="38"/>
      <c r="K897" s="38"/>
      <c r="L897" s="38"/>
    </row>
    <row r="899" spans="3:12" x14ac:dyDescent="0.25">
      <c r="H899" s="94"/>
      <c r="I899" s="160"/>
    </row>
    <row r="900" spans="3:12" x14ac:dyDescent="0.25">
      <c r="H900" s="94"/>
      <c r="I900" s="160"/>
    </row>
    <row r="901" spans="3:12" x14ac:dyDescent="0.25">
      <c r="I901" s="160"/>
    </row>
    <row r="903" spans="3:12" x14ac:dyDescent="0.25">
      <c r="H903" s="94"/>
    </row>
  </sheetData>
  <autoFilter ref="C1:C897" xr:uid="{00000000-0009-0000-0000-000001000000}"/>
  <mergeCells count="15">
    <mergeCell ref="A890:K890"/>
    <mergeCell ref="L890:U890"/>
    <mergeCell ref="I891:L891"/>
    <mergeCell ref="A7:U7"/>
    <mergeCell ref="A8:J8"/>
    <mergeCell ref="K8:U8"/>
    <mergeCell ref="E9:G9"/>
    <mergeCell ref="J9:U9"/>
    <mergeCell ref="E10:G10"/>
    <mergeCell ref="A6:U6"/>
    <mergeCell ref="A1:U1"/>
    <mergeCell ref="A2:U2"/>
    <mergeCell ref="A3:U3"/>
    <mergeCell ref="A4:U4"/>
    <mergeCell ref="A5:U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5" orientation="landscape" horizontalDpi="0" verticalDpi="0" r:id="rId1"/>
  <rowBreaks count="2" manualBreakCount="2">
    <brk id="834" max="20" man="1"/>
    <brk id="8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36"/>
  <sheetViews>
    <sheetView view="pageBreakPreview" topLeftCell="A13" zoomScale="80" zoomScaleNormal="80" zoomScaleSheetLayoutView="80" workbookViewId="0">
      <selection activeCell="B27" sqref="B27:O28"/>
    </sheetView>
  </sheetViews>
  <sheetFormatPr defaultRowHeight="15" x14ac:dyDescent="0.25"/>
  <cols>
    <col min="1" max="1" width="11.5703125" style="2" customWidth="1"/>
    <col min="2" max="2" width="20.42578125" style="2" customWidth="1"/>
    <col min="3" max="3" width="48.42578125" style="2" customWidth="1"/>
    <col min="4" max="4" width="11.85546875" style="40" customWidth="1"/>
    <col min="5" max="5" width="23.85546875" style="2" customWidth="1"/>
    <col min="6" max="6" width="17.42578125" style="2" customWidth="1"/>
    <col min="7" max="7" width="15" style="2" customWidth="1"/>
    <col min="8" max="8" width="19.85546875" style="2" customWidth="1"/>
    <col min="9" max="9" width="15.42578125" style="2" customWidth="1"/>
    <col min="10" max="10" width="28.5703125" style="2" customWidth="1"/>
    <col min="11" max="11" width="22" style="2" customWidth="1"/>
    <col min="12" max="12" width="21.28515625" style="2" customWidth="1"/>
    <col min="13" max="13" width="14.85546875" style="2" customWidth="1"/>
    <col min="14" max="14" width="13.85546875" style="2" customWidth="1"/>
    <col min="15" max="15" width="45.85546875" style="2" customWidth="1"/>
    <col min="16" max="16384" width="9.140625" style="2"/>
  </cols>
  <sheetData>
    <row r="1" spans="1:22" ht="15" customHeight="1" x14ac:dyDescent="0.2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2" ht="15" customHeight="1" x14ac:dyDescent="0.25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22" ht="15" customHeight="1" x14ac:dyDescent="0.25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22" ht="15" customHeight="1" x14ac:dyDescent="0.25">
      <c r="A4" s="255" t="s">
        <v>510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22" customFormat="1" ht="15" customHeight="1" x14ac:dyDescent="0.2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V5" s="1"/>
    </row>
    <row r="6" spans="1:22" customFormat="1" ht="15" customHeight="1" x14ac:dyDescent="0.25">
      <c r="A6" s="256" t="s">
        <v>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V6" s="1"/>
    </row>
    <row r="7" spans="1:22" customFormat="1" ht="15" customHeight="1" x14ac:dyDescent="0.25">
      <c r="A7" s="256" t="s">
        <v>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161"/>
      <c r="Q7" s="161"/>
      <c r="R7" s="161"/>
      <c r="S7" s="161"/>
      <c r="T7" s="161"/>
      <c r="U7" s="161"/>
      <c r="V7" s="1"/>
    </row>
    <row r="8" spans="1:22" ht="15" customHeight="1" x14ac:dyDescent="0.25">
      <c r="A8" s="255" t="s">
        <v>3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162"/>
      <c r="Q8" s="162"/>
      <c r="R8" s="162"/>
      <c r="S8" s="162"/>
      <c r="T8" s="162"/>
      <c r="U8" s="162"/>
      <c r="V8" s="40"/>
    </row>
    <row r="9" spans="1:22" x14ac:dyDescent="0.25">
      <c r="A9" s="255" t="s">
        <v>511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</row>
    <row r="10" spans="1:22" ht="15" customHeight="1" x14ac:dyDescent="0.25">
      <c r="I10" s="253" t="s">
        <v>575</v>
      </c>
      <c r="J10" s="254"/>
      <c r="K10" s="254"/>
      <c r="L10" s="254"/>
      <c r="M10" s="254"/>
      <c r="N10" s="254"/>
      <c r="O10" s="254"/>
    </row>
    <row r="11" spans="1:22" x14ac:dyDescent="0.25">
      <c r="A11" s="255" t="s">
        <v>576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</row>
    <row r="12" spans="1:22" x14ac:dyDescent="0.25">
      <c r="A12" s="258" t="s">
        <v>512</v>
      </c>
      <c r="B12" s="247"/>
      <c r="C12" s="247"/>
      <c r="D12" s="247"/>
      <c r="E12" s="247"/>
      <c r="F12" s="247"/>
      <c r="G12" s="247"/>
      <c r="H12" s="247"/>
    </row>
    <row r="13" spans="1:22" s="43" customFormat="1" ht="15.75" x14ac:dyDescent="0.25">
      <c r="A13" s="259" t="s">
        <v>513</v>
      </c>
      <c r="B13" s="259" t="s">
        <v>514</v>
      </c>
      <c r="C13" s="259" t="s">
        <v>515</v>
      </c>
      <c r="D13" s="259" t="s">
        <v>10</v>
      </c>
      <c r="E13" s="259" t="s">
        <v>13</v>
      </c>
      <c r="F13" s="259" t="s">
        <v>516</v>
      </c>
      <c r="G13" s="260"/>
      <c r="H13" s="260"/>
      <c r="I13" s="260"/>
      <c r="J13" s="259" t="s">
        <v>517</v>
      </c>
      <c r="K13" s="259" t="s">
        <v>518</v>
      </c>
      <c r="L13" s="260"/>
      <c r="M13" s="260"/>
      <c r="N13" s="260"/>
      <c r="O13" s="41" t="s">
        <v>519</v>
      </c>
      <c r="P13" s="42"/>
    </row>
    <row r="14" spans="1:22" s="43" customFormat="1" ht="31.5" x14ac:dyDescent="0.25">
      <c r="A14" s="260"/>
      <c r="B14" s="260"/>
      <c r="C14" s="260"/>
      <c r="D14" s="261"/>
      <c r="E14" s="260"/>
      <c r="F14" s="41" t="s">
        <v>520</v>
      </c>
      <c r="G14" s="41" t="s">
        <v>521</v>
      </c>
      <c r="H14" s="41" t="s">
        <v>522</v>
      </c>
      <c r="I14" s="41" t="s">
        <v>523</v>
      </c>
      <c r="J14" s="260"/>
      <c r="K14" s="41" t="s">
        <v>524</v>
      </c>
      <c r="L14" s="41" t="s">
        <v>525</v>
      </c>
      <c r="M14" s="41" t="s">
        <v>526</v>
      </c>
      <c r="N14" s="41" t="s">
        <v>527</v>
      </c>
      <c r="O14" s="41" t="s">
        <v>528</v>
      </c>
      <c r="P14" s="42"/>
    </row>
    <row r="15" spans="1:22" ht="24" customHeight="1" x14ac:dyDescent="0.25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  <c r="H15" s="44">
        <v>8</v>
      </c>
      <c r="I15" s="44">
        <v>9</v>
      </c>
      <c r="J15" s="44">
        <v>10</v>
      </c>
      <c r="K15" s="44">
        <v>11</v>
      </c>
      <c r="L15" s="44">
        <v>12</v>
      </c>
      <c r="M15" s="44">
        <v>13</v>
      </c>
      <c r="N15" s="44">
        <v>14</v>
      </c>
      <c r="O15" s="44">
        <v>15</v>
      </c>
      <c r="P15" s="45"/>
    </row>
    <row r="16" spans="1:22" s="53" customFormat="1" ht="30" x14ac:dyDescent="0.2">
      <c r="A16" s="46">
        <v>2</v>
      </c>
      <c r="B16" s="47" t="s">
        <v>30</v>
      </c>
      <c r="C16" s="47" t="s">
        <v>31</v>
      </c>
      <c r="D16" s="46" t="s">
        <v>35</v>
      </c>
      <c r="E16" s="48" t="s">
        <v>33</v>
      </c>
      <c r="F16" s="49">
        <v>45323</v>
      </c>
      <c r="G16" s="44" t="s">
        <v>529</v>
      </c>
      <c r="H16" s="49">
        <v>45352</v>
      </c>
      <c r="I16" s="49">
        <v>45352</v>
      </c>
      <c r="J16" s="47" t="s">
        <v>570</v>
      </c>
      <c r="K16" s="51">
        <f>'PPMP (WTRAVEL)'!H12</f>
        <v>4083116</v>
      </c>
      <c r="L16" s="51">
        <v>3983116</v>
      </c>
      <c r="M16" s="51">
        <v>0</v>
      </c>
      <c r="N16" s="51">
        <v>0</v>
      </c>
      <c r="O16" s="47" t="s">
        <v>571</v>
      </c>
      <c r="P16" s="52"/>
    </row>
    <row r="17" spans="1:16" s="53" customFormat="1" ht="30" x14ac:dyDescent="0.2">
      <c r="A17" s="46">
        <v>3</v>
      </c>
      <c r="B17" s="47" t="s">
        <v>54</v>
      </c>
      <c r="C17" s="47" t="s">
        <v>55</v>
      </c>
      <c r="D17" s="46" t="s">
        <v>35</v>
      </c>
      <c r="E17" s="48" t="s">
        <v>33</v>
      </c>
      <c r="F17" s="49">
        <v>45352</v>
      </c>
      <c r="G17" s="50" t="s">
        <v>529</v>
      </c>
      <c r="H17" s="50">
        <v>45378</v>
      </c>
      <c r="I17" s="50">
        <v>45385</v>
      </c>
      <c r="J17" s="47" t="s">
        <v>570</v>
      </c>
      <c r="K17" s="51">
        <f>'PPMP (WTRAVEL)'!H43</f>
        <v>4680497</v>
      </c>
      <c r="L17" s="51">
        <v>4680497</v>
      </c>
      <c r="M17" s="51">
        <v>0</v>
      </c>
      <c r="N17" s="51">
        <v>0</v>
      </c>
      <c r="O17" s="47" t="s">
        <v>571</v>
      </c>
      <c r="P17" s="52"/>
    </row>
    <row r="18" spans="1:16" s="54" customFormat="1" ht="37.5" customHeight="1" x14ac:dyDescent="0.25">
      <c r="A18" s="46">
        <v>5</v>
      </c>
      <c r="B18" s="47" t="s">
        <v>102</v>
      </c>
      <c r="C18" s="47" t="s">
        <v>103</v>
      </c>
      <c r="D18" s="46" t="s">
        <v>35</v>
      </c>
      <c r="E18" s="47" t="s">
        <v>68</v>
      </c>
      <c r="F18" s="49">
        <v>45323</v>
      </c>
      <c r="G18" s="44" t="s">
        <v>529</v>
      </c>
      <c r="H18" s="49">
        <v>45352</v>
      </c>
      <c r="I18" s="49">
        <v>45352</v>
      </c>
      <c r="J18" s="47" t="s">
        <v>570</v>
      </c>
      <c r="K18" s="51">
        <f>'PPMP (WTRAVEL)'!H60</f>
        <v>5235657</v>
      </c>
      <c r="L18" s="51">
        <v>5235657</v>
      </c>
      <c r="M18" s="51">
        <v>0</v>
      </c>
      <c r="N18" s="51">
        <v>0</v>
      </c>
      <c r="O18" s="47" t="s">
        <v>571</v>
      </c>
    </row>
    <row r="19" spans="1:16" s="54" customFormat="1" ht="38.25" customHeight="1" x14ac:dyDescent="0.25">
      <c r="A19" s="46">
        <v>6</v>
      </c>
      <c r="B19" s="47" t="s">
        <v>276</v>
      </c>
      <c r="C19" s="47" t="s">
        <v>277</v>
      </c>
      <c r="D19" s="46" t="s">
        <v>35</v>
      </c>
      <c r="E19" s="47" t="s">
        <v>278</v>
      </c>
      <c r="F19" s="49">
        <v>45323</v>
      </c>
      <c r="G19" s="44" t="s">
        <v>529</v>
      </c>
      <c r="H19" s="49">
        <v>45352</v>
      </c>
      <c r="I19" s="49">
        <v>45352</v>
      </c>
      <c r="J19" s="47" t="s">
        <v>570</v>
      </c>
      <c r="K19" s="51">
        <f>'PPMP (WTRAVEL)'!H485</f>
        <v>228962</v>
      </c>
      <c r="L19" s="51">
        <v>228962</v>
      </c>
      <c r="M19" s="51">
        <v>0</v>
      </c>
      <c r="N19" s="51">
        <v>0</v>
      </c>
      <c r="O19" s="47" t="s">
        <v>571</v>
      </c>
    </row>
    <row r="20" spans="1:16" s="54" customFormat="1" ht="33.75" customHeight="1" x14ac:dyDescent="0.25">
      <c r="A20" s="46">
        <v>7</v>
      </c>
      <c r="B20" s="47" t="s">
        <v>298</v>
      </c>
      <c r="C20" s="47" t="s">
        <v>299</v>
      </c>
      <c r="D20" s="46" t="s">
        <v>35</v>
      </c>
      <c r="E20" s="47" t="s">
        <v>278</v>
      </c>
      <c r="F20" s="49">
        <v>45323</v>
      </c>
      <c r="G20" s="44" t="s">
        <v>529</v>
      </c>
      <c r="H20" s="49">
        <v>45352</v>
      </c>
      <c r="I20" s="49">
        <v>45352</v>
      </c>
      <c r="J20" s="47" t="s">
        <v>570</v>
      </c>
      <c r="K20" s="51">
        <f>'PPMP (WTRAVEL)'!H507</f>
        <v>767145</v>
      </c>
      <c r="L20" s="51">
        <v>767145</v>
      </c>
      <c r="M20" s="51">
        <v>0</v>
      </c>
      <c r="N20" s="51">
        <v>0</v>
      </c>
      <c r="O20" s="47" t="s">
        <v>571</v>
      </c>
    </row>
    <row r="21" spans="1:16" s="54" customFormat="1" ht="37.5" customHeight="1" x14ac:dyDescent="0.25">
      <c r="A21" s="46">
        <v>8</v>
      </c>
      <c r="B21" s="47" t="s">
        <v>390</v>
      </c>
      <c r="C21" s="47" t="s">
        <v>391</v>
      </c>
      <c r="D21" s="46" t="s">
        <v>35</v>
      </c>
      <c r="E21" s="47" t="s">
        <v>68</v>
      </c>
      <c r="F21" s="49">
        <v>45323</v>
      </c>
      <c r="G21" s="44" t="s">
        <v>529</v>
      </c>
      <c r="H21" s="49">
        <v>45352</v>
      </c>
      <c r="I21" s="49">
        <v>45352</v>
      </c>
      <c r="J21" s="47" t="s">
        <v>570</v>
      </c>
      <c r="K21" s="51">
        <f>'PPMP (WTRAVEL)'!H614</f>
        <v>238400</v>
      </c>
      <c r="L21" s="51">
        <v>238400</v>
      </c>
      <c r="M21" s="51">
        <v>0</v>
      </c>
      <c r="N21" s="51">
        <v>0</v>
      </c>
      <c r="O21" s="47" t="s">
        <v>571</v>
      </c>
    </row>
    <row r="22" spans="1:16" s="54" customFormat="1" ht="34.5" customHeight="1" x14ac:dyDescent="0.25">
      <c r="A22" s="46">
        <v>9</v>
      </c>
      <c r="B22" s="47" t="s">
        <v>405</v>
      </c>
      <c r="C22" s="47" t="s">
        <v>406</v>
      </c>
      <c r="D22" s="46" t="s">
        <v>35</v>
      </c>
      <c r="E22" s="47" t="s">
        <v>68</v>
      </c>
      <c r="F22" s="49">
        <v>45323</v>
      </c>
      <c r="G22" s="44" t="s">
        <v>529</v>
      </c>
      <c r="H22" s="49">
        <v>45352</v>
      </c>
      <c r="I22" s="49">
        <v>45352</v>
      </c>
      <c r="J22" s="47" t="s">
        <v>570</v>
      </c>
      <c r="K22" s="51">
        <f>'PPMP (WTRAVEL)'!H706</f>
        <v>148000</v>
      </c>
      <c r="L22" s="51">
        <v>148000</v>
      </c>
      <c r="M22" s="51">
        <v>0</v>
      </c>
      <c r="N22" s="51">
        <v>0</v>
      </c>
      <c r="O22" s="47" t="s">
        <v>571</v>
      </c>
    </row>
    <row r="23" spans="1:16" s="54" customFormat="1" ht="34.5" customHeight="1" x14ac:dyDescent="0.25">
      <c r="A23" s="46">
        <v>10</v>
      </c>
      <c r="B23" s="159" t="s">
        <v>550</v>
      </c>
      <c r="C23" s="159" t="s">
        <v>549</v>
      </c>
      <c r="D23" s="46" t="s">
        <v>35</v>
      </c>
      <c r="E23" s="47" t="s">
        <v>68</v>
      </c>
      <c r="F23" s="49">
        <v>45323</v>
      </c>
      <c r="G23" s="44" t="s">
        <v>529</v>
      </c>
      <c r="H23" s="49">
        <v>45352</v>
      </c>
      <c r="I23" s="49">
        <v>45352</v>
      </c>
      <c r="J23" s="47" t="s">
        <v>570</v>
      </c>
      <c r="K23" s="51">
        <f>'PPMP (WTRAVEL)'!H709</f>
        <v>252000</v>
      </c>
      <c r="L23" s="51">
        <v>252000</v>
      </c>
      <c r="M23" s="51">
        <v>0</v>
      </c>
      <c r="N23" s="51">
        <v>0</v>
      </c>
      <c r="O23" s="47" t="s">
        <v>571</v>
      </c>
    </row>
    <row r="24" spans="1:16" s="54" customFormat="1" ht="33.75" customHeight="1" x14ac:dyDescent="0.25">
      <c r="A24" s="46">
        <v>11</v>
      </c>
      <c r="B24" s="47" t="s">
        <v>416</v>
      </c>
      <c r="C24" s="47" t="s">
        <v>417</v>
      </c>
      <c r="D24" s="46" t="s">
        <v>35</v>
      </c>
      <c r="E24" s="47" t="s">
        <v>68</v>
      </c>
      <c r="F24" s="49">
        <v>45323</v>
      </c>
      <c r="G24" s="44" t="s">
        <v>529</v>
      </c>
      <c r="H24" s="49">
        <v>45352</v>
      </c>
      <c r="I24" s="49">
        <v>45352</v>
      </c>
      <c r="J24" s="47" t="s">
        <v>570</v>
      </c>
      <c r="K24" s="51">
        <f>'PPMP (WTRAVEL)'!H719</f>
        <v>2014600</v>
      </c>
      <c r="L24" s="51">
        <v>2014600</v>
      </c>
      <c r="M24" s="51">
        <v>0</v>
      </c>
      <c r="N24" s="51">
        <v>0</v>
      </c>
      <c r="O24" s="47" t="s">
        <v>571</v>
      </c>
    </row>
    <row r="25" spans="1:16" s="54" customFormat="1" ht="37.5" customHeight="1" x14ac:dyDescent="0.25">
      <c r="A25" s="46">
        <v>13</v>
      </c>
      <c r="B25" s="47" t="s">
        <v>435</v>
      </c>
      <c r="C25" s="47" t="s">
        <v>436</v>
      </c>
      <c r="D25" s="46" t="s">
        <v>35</v>
      </c>
      <c r="E25" s="47" t="s">
        <v>68</v>
      </c>
      <c r="F25" s="49">
        <v>45323</v>
      </c>
      <c r="G25" s="44" t="s">
        <v>529</v>
      </c>
      <c r="H25" s="49">
        <v>45352</v>
      </c>
      <c r="I25" s="49">
        <v>45352</v>
      </c>
      <c r="J25" s="47" t="s">
        <v>570</v>
      </c>
      <c r="K25" s="51">
        <f>'PPMP (WTRAVEL)'!H749</f>
        <v>490100</v>
      </c>
      <c r="L25" s="51">
        <v>490100</v>
      </c>
      <c r="M25" s="51">
        <v>0</v>
      </c>
      <c r="N25" s="51">
        <v>0</v>
      </c>
      <c r="O25" s="47" t="s">
        <v>571</v>
      </c>
    </row>
    <row r="26" spans="1:16" s="54" customFormat="1" ht="36" customHeight="1" x14ac:dyDescent="0.25">
      <c r="A26" s="46">
        <v>14</v>
      </c>
      <c r="B26" s="47" t="s">
        <v>439</v>
      </c>
      <c r="C26" s="47" t="s">
        <v>440</v>
      </c>
      <c r="D26" s="46" t="s">
        <v>35</v>
      </c>
      <c r="E26" s="47" t="s">
        <v>68</v>
      </c>
      <c r="F26" s="49">
        <v>45323</v>
      </c>
      <c r="G26" s="44" t="s">
        <v>529</v>
      </c>
      <c r="H26" s="49">
        <v>45352</v>
      </c>
      <c r="I26" s="49">
        <v>45352</v>
      </c>
      <c r="J26" s="47" t="s">
        <v>570</v>
      </c>
      <c r="K26" s="51">
        <f>'PPMP (WTRAVEL)'!H758</f>
        <v>2729369</v>
      </c>
      <c r="L26" s="51">
        <v>2829369</v>
      </c>
      <c r="M26" s="51">
        <v>0</v>
      </c>
      <c r="N26" s="51">
        <v>0</v>
      </c>
      <c r="O26" s="47" t="s">
        <v>571</v>
      </c>
    </row>
    <row r="27" spans="1:16" s="54" customFormat="1" ht="36" customHeight="1" x14ac:dyDescent="0.25">
      <c r="A27" s="46">
        <v>15</v>
      </c>
    </row>
    <row r="28" spans="1:16" s="54" customFormat="1" ht="36" customHeight="1" x14ac:dyDescent="0.25">
      <c r="A28" s="46">
        <v>16</v>
      </c>
    </row>
    <row r="29" spans="1:16" s="168" customFormat="1" ht="23.25" customHeight="1" x14ac:dyDescent="0.25">
      <c r="A29" s="164"/>
      <c r="B29" s="164"/>
      <c r="C29" s="165" t="s">
        <v>501</v>
      </c>
      <c r="D29" s="166"/>
      <c r="E29" s="164"/>
      <c r="F29" s="164"/>
      <c r="G29" s="164"/>
      <c r="H29" s="164"/>
      <c r="I29" s="164"/>
      <c r="J29" s="164"/>
      <c r="K29" s="167">
        <f>SUM(K16:K26)</f>
        <v>20867846</v>
      </c>
      <c r="L29" s="167">
        <f>SUM(L16:L26)</f>
        <v>20867846</v>
      </c>
      <c r="M29" s="167">
        <v>0</v>
      </c>
      <c r="N29" s="167">
        <v>0</v>
      </c>
      <c r="O29" s="163"/>
    </row>
    <row r="30" spans="1:16" x14ac:dyDescent="0.25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</row>
    <row r="31" spans="1:16" ht="25.5" customHeight="1" x14ac:dyDescent="0.25">
      <c r="B31" s="55" t="s">
        <v>502</v>
      </c>
      <c r="C31" s="36"/>
      <c r="D31" s="37"/>
      <c r="E31" s="36"/>
      <c r="F31" s="36"/>
      <c r="G31" s="257" t="s">
        <v>530</v>
      </c>
      <c r="H31" s="257"/>
      <c r="I31" s="36"/>
      <c r="J31" s="36"/>
      <c r="K31" s="36"/>
      <c r="L31" s="55" t="s">
        <v>503</v>
      </c>
    </row>
    <row r="32" spans="1:16" x14ac:dyDescent="0.25">
      <c r="B32" s="36"/>
      <c r="C32" s="36"/>
      <c r="D32" s="37"/>
      <c r="E32" s="36"/>
      <c r="F32" s="36"/>
      <c r="G32" s="36"/>
      <c r="H32" s="36"/>
      <c r="I32" s="36"/>
      <c r="J32" s="36"/>
      <c r="K32" s="36"/>
      <c r="L32" s="36"/>
    </row>
    <row r="33" spans="2:12" x14ac:dyDescent="0.25">
      <c r="B33" s="36"/>
      <c r="C33" s="36"/>
      <c r="D33" s="37"/>
      <c r="E33" s="36"/>
      <c r="F33" s="36"/>
      <c r="G33" s="36"/>
      <c r="H33" s="36"/>
      <c r="I33" s="36"/>
      <c r="J33" s="36"/>
      <c r="K33" s="36"/>
      <c r="L33" s="36"/>
    </row>
    <row r="34" spans="2:12" ht="18.75" customHeight="1" x14ac:dyDescent="0.25">
      <c r="B34" s="39" t="s">
        <v>505</v>
      </c>
      <c r="C34" s="36"/>
      <c r="D34" s="37"/>
      <c r="E34" s="36"/>
      <c r="F34" s="36"/>
      <c r="G34" s="56" t="s">
        <v>531</v>
      </c>
      <c r="H34" s="36"/>
      <c r="I34" s="36"/>
      <c r="J34" s="36"/>
      <c r="K34" s="36"/>
      <c r="L34" s="39" t="s">
        <v>532</v>
      </c>
    </row>
    <row r="35" spans="2:12" s="57" customFormat="1" ht="18" customHeight="1" x14ac:dyDescent="0.25">
      <c r="B35" s="58" t="s">
        <v>507</v>
      </c>
      <c r="C35" s="58"/>
      <c r="D35" s="38"/>
      <c r="E35" s="58"/>
      <c r="F35" s="58"/>
      <c r="G35" s="59" t="s">
        <v>533</v>
      </c>
      <c r="H35" s="58"/>
      <c r="I35" s="58"/>
      <c r="J35" s="58"/>
      <c r="K35" s="58"/>
      <c r="L35" s="58" t="s">
        <v>534</v>
      </c>
    </row>
    <row r="36" spans="2:12" s="57" customFormat="1" ht="18.75" customHeight="1" x14ac:dyDescent="0.25">
      <c r="B36" s="58" t="s">
        <v>509</v>
      </c>
      <c r="C36" s="58"/>
      <c r="D36" s="38"/>
      <c r="E36" s="58"/>
      <c r="F36" s="58"/>
      <c r="G36" s="59" t="s">
        <v>535</v>
      </c>
      <c r="H36" s="58"/>
      <c r="I36" s="58"/>
      <c r="J36" s="58"/>
      <c r="K36" s="58"/>
      <c r="L36" s="58" t="s">
        <v>536</v>
      </c>
    </row>
  </sheetData>
  <mergeCells count="22">
    <mergeCell ref="A30:O30"/>
    <mergeCell ref="G31:H31"/>
    <mergeCell ref="A11:O11"/>
    <mergeCell ref="A12:H12"/>
    <mergeCell ref="A13:A14"/>
    <mergeCell ref="B13:B14"/>
    <mergeCell ref="C13:C14"/>
    <mergeCell ref="D13:D14"/>
    <mergeCell ref="E13:E14"/>
    <mergeCell ref="F13:I13"/>
    <mergeCell ref="J13:J14"/>
    <mergeCell ref="K13:N13"/>
    <mergeCell ref="I10:O10"/>
    <mergeCell ref="A1:O1"/>
    <mergeCell ref="A2:O2"/>
    <mergeCell ref="A3:O3"/>
    <mergeCell ref="A4:O4"/>
    <mergeCell ref="A9:O9"/>
    <mergeCell ref="A5:O5"/>
    <mergeCell ref="A6:O6"/>
    <mergeCell ref="A7:O7"/>
    <mergeCell ref="A8:O8"/>
  </mergeCells>
  <printOptions horizontalCentered="1"/>
  <pageMargins left="0.15748031496062992" right="0.11811023622047245" top="0.39370078740157483" bottom="0.15748031496062992" header="0.51181102362204722" footer="0.51181102362204722"/>
  <pageSetup paperSize="9" scale="4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I877"/>
  <sheetViews>
    <sheetView view="pageBreakPreview" zoomScale="80" zoomScaleNormal="90" zoomScaleSheetLayoutView="80" workbookViewId="0">
      <pane ySplit="11" topLeftCell="A24" activePane="bottomLeft" state="frozen"/>
      <selection activeCell="I1" sqref="I1"/>
      <selection pane="bottomLeft" activeCell="X849" sqref="X849"/>
    </sheetView>
  </sheetViews>
  <sheetFormatPr defaultRowHeight="15" x14ac:dyDescent="0.25"/>
  <cols>
    <col min="1" max="1" width="10" style="1" customWidth="1"/>
    <col min="2" max="2" width="19.85546875" customWidth="1"/>
    <col min="3" max="3" width="40" customWidth="1"/>
    <col min="4" max="4" width="15" style="1" customWidth="1"/>
    <col min="5" max="5" width="6.85546875" style="1" customWidth="1"/>
    <col min="6" max="6" width="10" style="1" customWidth="1"/>
    <col min="7" max="7" width="13.85546875" customWidth="1"/>
    <col min="8" max="8" width="17.140625" customWidth="1"/>
    <col min="9" max="9" width="11.85546875" style="1" customWidth="1"/>
    <col min="10" max="10" width="5.85546875" style="35" customWidth="1"/>
    <col min="11" max="21" width="5" style="35" customWidth="1"/>
    <col min="22" max="22" width="5.7109375" style="1" customWidth="1"/>
    <col min="23" max="23" width="7" customWidth="1"/>
    <col min="24" max="24" width="12.42578125" bestFit="1" customWidth="1"/>
    <col min="25" max="25" width="13.85546875" bestFit="1" customWidth="1"/>
    <col min="26" max="26" width="12.42578125" bestFit="1" customWidth="1"/>
    <col min="27" max="27" width="13" customWidth="1"/>
    <col min="28" max="31" width="12.42578125" bestFit="1" customWidth="1"/>
    <col min="32" max="32" width="13.85546875" bestFit="1" customWidth="1"/>
    <col min="33" max="33" width="12.140625" customWidth="1"/>
    <col min="34" max="34" width="9.42578125" bestFit="1" customWidth="1"/>
  </cols>
  <sheetData>
    <row r="1" spans="1:34" x14ac:dyDescent="0.25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34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34" x14ac:dyDescent="0.25">
      <c r="A3" s="239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34" s="2" customFormat="1" ht="15" customHeight="1" x14ac:dyDescent="0.25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40"/>
    </row>
    <row r="5" spans="1:34" x14ac:dyDescent="0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1:34" x14ac:dyDescent="0.25">
      <c r="A6" s="239" t="s">
        <v>578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</row>
    <row r="7" spans="1:34" x14ac:dyDescent="0.25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</row>
    <row r="8" spans="1:34" ht="15" customHeight="1" x14ac:dyDescent="0.25">
      <c r="A8" s="246" t="s">
        <v>5</v>
      </c>
      <c r="B8" s="247"/>
      <c r="C8" s="247"/>
      <c r="D8" s="247"/>
      <c r="E8" s="247"/>
      <c r="F8" s="247"/>
      <c r="G8" s="247"/>
      <c r="H8" s="247"/>
      <c r="I8" s="247"/>
      <c r="J8" s="247"/>
      <c r="K8" s="243" t="s">
        <v>577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34" s="4" customFormat="1" ht="25.5" x14ac:dyDescent="0.25">
      <c r="A9" s="7" t="s">
        <v>7</v>
      </c>
      <c r="B9" s="3" t="s">
        <v>8</v>
      </c>
      <c r="C9" s="3" t="s">
        <v>9</v>
      </c>
      <c r="D9" s="3" t="s">
        <v>10</v>
      </c>
      <c r="E9" s="248" t="s">
        <v>11</v>
      </c>
      <c r="F9" s="249"/>
      <c r="G9" s="249"/>
      <c r="H9" s="3" t="s">
        <v>12</v>
      </c>
      <c r="I9" s="3" t="s">
        <v>13</v>
      </c>
      <c r="J9" s="248" t="s">
        <v>14</v>
      </c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150"/>
    </row>
    <row r="10" spans="1:34" s="1" customFormat="1" x14ac:dyDescent="0.25">
      <c r="A10" s="5">
        <v>1</v>
      </c>
      <c r="B10" s="5">
        <v>2</v>
      </c>
      <c r="C10" s="5">
        <v>3</v>
      </c>
      <c r="D10" s="5">
        <v>4</v>
      </c>
      <c r="E10" s="251">
        <v>5</v>
      </c>
      <c r="F10" s="252"/>
      <c r="G10" s="252"/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5">
        <v>12</v>
      </c>
      <c r="O10" s="5">
        <v>13</v>
      </c>
      <c r="P10" s="5">
        <v>14</v>
      </c>
      <c r="Q10" s="5">
        <v>15</v>
      </c>
      <c r="R10" s="5">
        <v>16</v>
      </c>
      <c r="S10" s="5">
        <v>17</v>
      </c>
      <c r="T10" s="5">
        <v>18</v>
      </c>
      <c r="U10" s="5">
        <v>19</v>
      </c>
      <c r="W10" s="5">
        <v>8</v>
      </c>
      <c r="X10" s="5">
        <v>9</v>
      </c>
      <c r="Y10" s="5">
        <v>10</v>
      </c>
      <c r="Z10" s="5">
        <v>11</v>
      </c>
      <c r="AA10" s="5">
        <v>12</v>
      </c>
      <c r="AB10" s="5">
        <v>13</v>
      </c>
      <c r="AC10" s="5">
        <v>14</v>
      </c>
      <c r="AD10" s="5">
        <v>15</v>
      </c>
      <c r="AE10" s="5">
        <v>16</v>
      </c>
      <c r="AF10" s="5">
        <v>17</v>
      </c>
      <c r="AG10" s="5">
        <v>18</v>
      </c>
      <c r="AH10" s="5">
        <v>19</v>
      </c>
    </row>
    <row r="11" spans="1:34" x14ac:dyDescent="0.25">
      <c r="A11" s="5">
        <v>2</v>
      </c>
      <c r="B11" s="6"/>
      <c r="C11" s="6"/>
      <c r="D11" s="7"/>
      <c r="E11" s="7" t="s">
        <v>15</v>
      </c>
      <c r="F11" s="7" t="s">
        <v>16</v>
      </c>
      <c r="G11" s="7" t="s">
        <v>17</v>
      </c>
      <c r="H11" s="6"/>
      <c r="I11" s="7"/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  <c r="S11" s="7" t="s">
        <v>27</v>
      </c>
      <c r="T11" s="7" t="s">
        <v>28</v>
      </c>
      <c r="U11" s="7" t="s">
        <v>29</v>
      </c>
      <c r="W11" s="7" t="s">
        <v>18</v>
      </c>
      <c r="X11" s="7" t="s">
        <v>19</v>
      </c>
      <c r="Y11" s="7" t="s">
        <v>20</v>
      </c>
      <c r="Z11" s="7" t="s">
        <v>21</v>
      </c>
      <c r="AA11" s="7" t="s">
        <v>22</v>
      </c>
      <c r="AB11" s="7" t="s">
        <v>23</v>
      </c>
      <c r="AC11" s="7" t="s">
        <v>24</v>
      </c>
      <c r="AD11" s="7" t="s">
        <v>25</v>
      </c>
      <c r="AE11" s="7" t="s">
        <v>26</v>
      </c>
      <c r="AF11" s="7" t="s">
        <v>27</v>
      </c>
      <c r="AG11" s="7" t="s">
        <v>28</v>
      </c>
      <c r="AH11" s="7" t="s">
        <v>29</v>
      </c>
    </row>
    <row r="12" spans="1:34" x14ac:dyDescent="0.25">
      <c r="A12" s="5">
        <v>3</v>
      </c>
      <c r="B12" s="9" t="s">
        <v>102</v>
      </c>
      <c r="C12" s="9" t="s">
        <v>103</v>
      </c>
      <c r="D12" s="10" t="s">
        <v>32</v>
      </c>
      <c r="E12" s="10"/>
      <c r="F12" s="10"/>
      <c r="G12" s="9"/>
      <c r="H12" s="147">
        <f>H13+H30+H47+H78+H115+H152+H168+H198+H210+H229+H248+H267+H285+H304+H331+H357+H371+H393+H415</f>
        <v>5235657</v>
      </c>
      <c r="I12" s="10" t="s">
        <v>68</v>
      </c>
      <c r="J12" s="149">
        <f>J13+J30+J47+J78+J115+J152+J168+J198+J210+J229+J248+J267+J285+J304+J331+J357+J371+J393+J415</f>
        <v>0</v>
      </c>
      <c r="K12" s="149">
        <f t="shared" ref="K12:U12" si="0">K13+K30+K47+K78+K115+K152+K168+K198+K210+K229+K248+K267+K285+K304+K331+K357+K371+K393+K415</f>
        <v>6</v>
      </c>
      <c r="L12" s="149">
        <f t="shared" si="0"/>
        <v>5</v>
      </c>
      <c r="M12" s="149">
        <f t="shared" si="0"/>
        <v>1</v>
      </c>
      <c r="N12" s="149">
        <f t="shared" si="0"/>
        <v>7</v>
      </c>
      <c r="O12" s="149">
        <f t="shared" si="0"/>
        <v>1</v>
      </c>
      <c r="P12" s="149">
        <f t="shared" si="0"/>
        <v>2</v>
      </c>
      <c r="Q12" s="149">
        <f t="shared" si="0"/>
        <v>2</v>
      </c>
      <c r="R12" s="149">
        <f t="shared" si="0"/>
        <v>0</v>
      </c>
      <c r="S12" s="149">
        <f t="shared" si="0"/>
        <v>10</v>
      </c>
      <c r="T12" s="149">
        <f t="shared" si="0"/>
        <v>0</v>
      </c>
      <c r="U12" s="149">
        <f t="shared" si="0"/>
        <v>0</v>
      </c>
      <c r="V12" s="148">
        <f>SUM(J12:U12)</f>
        <v>34</v>
      </c>
      <c r="W12" s="149">
        <f>W13+W30+W47+W78+W115+W152+W168+W198+W210+W229+W248+W267+W285+W304+W331+W357+W371+W393+W415</f>
        <v>0</v>
      </c>
      <c r="X12" s="217">
        <f t="shared" ref="X12:AH12" si="1">X13+X30+X47+X78+X115+X152+X168+X198+X210+X229+X248+X267+X285+X304+X331+X357+X371+X393+X415</f>
        <v>211700</v>
      </c>
      <c r="Y12" s="217">
        <f t="shared" si="1"/>
        <v>1606945</v>
      </c>
      <c r="Z12" s="217">
        <f t="shared" si="1"/>
        <v>250000</v>
      </c>
      <c r="AA12" s="217">
        <f t="shared" si="1"/>
        <v>338260</v>
      </c>
      <c r="AB12" s="217">
        <f t="shared" si="1"/>
        <v>328680</v>
      </c>
      <c r="AC12" s="217">
        <f t="shared" si="1"/>
        <v>528128</v>
      </c>
      <c r="AD12" s="217">
        <f t="shared" si="1"/>
        <v>958474</v>
      </c>
      <c r="AE12" s="217">
        <f t="shared" si="1"/>
        <v>0</v>
      </c>
      <c r="AF12" s="217">
        <f t="shared" si="1"/>
        <v>1013470</v>
      </c>
      <c r="AG12" s="217">
        <f t="shared" si="1"/>
        <v>0</v>
      </c>
      <c r="AH12" s="217">
        <f t="shared" si="1"/>
        <v>0</v>
      </c>
    </row>
    <row r="13" spans="1:34" ht="25.5" x14ac:dyDescent="0.25">
      <c r="A13" s="5">
        <v>4</v>
      </c>
      <c r="B13" s="13" t="s">
        <v>102</v>
      </c>
      <c r="C13" s="13" t="s">
        <v>104</v>
      </c>
      <c r="D13" s="14" t="s">
        <v>35</v>
      </c>
      <c r="E13" s="14"/>
      <c r="F13" s="14"/>
      <c r="G13" s="13"/>
      <c r="H13" s="15">
        <v>467600</v>
      </c>
      <c r="I13" s="14" t="s">
        <v>68</v>
      </c>
      <c r="J13" s="16"/>
      <c r="K13" s="16"/>
      <c r="L13" s="16">
        <v>1</v>
      </c>
      <c r="M13" s="16"/>
      <c r="N13" s="16"/>
      <c r="O13" s="16"/>
      <c r="P13" s="16"/>
      <c r="Q13" s="16"/>
      <c r="R13" s="16"/>
      <c r="S13" s="16"/>
      <c r="T13" s="16"/>
      <c r="U13" s="16"/>
      <c r="Y13" s="209">
        <f>H13</f>
        <v>467600</v>
      </c>
    </row>
    <row r="14" spans="1:34" x14ac:dyDescent="0.25">
      <c r="A14" s="5">
        <v>5</v>
      </c>
      <c r="B14" s="6"/>
      <c r="C14" s="6" t="s">
        <v>105</v>
      </c>
      <c r="D14" s="7"/>
      <c r="E14" s="5">
        <v>500</v>
      </c>
      <c r="F14" s="7" t="s">
        <v>85</v>
      </c>
      <c r="G14" s="17">
        <v>150</v>
      </c>
      <c r="H14" s="17">
        <v>75000</v>
      </c>
      <c r="I14" s="8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34" x14ac:dyDescent="0.25">
      <c r="A15" s="5">
        <v>6</v>
      </c>
      <c r="B15" s="6"/>
      <c r="C15" s="6" t="s">
        <v>106</v>
      </c>
      <c r="D15" s="7"/>
      <c r="E15" s="5">
        <v>30</v>
      </c>
      <c r="F15" s="7" t="s">
        <v>101</v>
      </c>
      <c r="G15" s="17">
        <v>450</v>
      </c>
      <c r="H15" s="17">
        <v>13500</v>
      </c>
      <c r="I15" s="80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34" x14ac:dyDescent="0.25">
      <c r="A16" s="5">
        <v>7</v>
      </c>
      <c r="B16" s="6"/>
      <c r="C16" s="6" t="s">
        <v>107</v>
      </c>
      <c r="D16" s="7"/>
      <c r="E16" s="5">
        <v>12</v>
      </c>
      <c r="F16" s="7" t="s">
        <v>108</v>
      </c>
      <c r="G16" s="17">
        <v>100</v>
      </c>
      <c r="H16" s="17">
        <v>1200</v>
      </c>
      <c r="I16" s="80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9" s="1" customFormat="1" x14ac:dyDescent="0.25">
      <c r="A17" s="5">
        <v>8</v>
      </c>
      <c r="B17" s="6"/>
      <c r="C17" s="6" t="s">
        <v>109</v>
      </c>
      <c r="D17" s="7"/>
      <c r="E17" s="5">
        <v>12</v>
      </c>
      <c r="F17" s="7" t="s">
        <v>108</v>
      </c>
      <c r="G17" s="17">
        <v>125</v>
      </c>
      <c r="H17" s="17">
        <v>1500</v>
      </c>
      <c r="I17" s="8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9" s="1" customFormat="1" x14ac:dyDescent="0.25">
      <c r="A18" s="5">
        <v>9</v>
      </c>
      <c r="B18" s="6"/>
      <c r="C18" s="6" t="s">
        <v>110</v>
      </c>
      <c r="D18" s="7"/>
      <c r="E18" s="5">
        <v>12</v>
      </c>
      <c r="F18" s="7" t="s">
        <v>91</v>
      </c>
      <c r="G18" s="17">
        <v>250</v>
      </c>
      <c r="H18" s="17">
        <v>3000</v>
      </c>
      <c r="I18" s="8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9" s="1" customFormat="1" x14ac:dyDescent="0.25">
      <c r="A19" s="5">
        <v>10</v>
      </c>
      <c r="B19" s="6"/>
      <c r="C19" s="6" t="s">
        <v>111</v>
      </c>
      <c r="D19" s="7"/>
      <c r="E19" s="5">
        <v>500</v>
      </c>
      <c r="F19" s="7" t="s">
        <v>85</v>
      </c>
      <c r="G19" s="17">
        <v>150</v>
      </c>
      <c r="H19" s="17">
        <v>75000</v>
      </c>
      <c r="I19" s="8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9" s="1" customFormat="1" x14ac:dyDescent="0.25">
      <c r="A20" s="5">
        <v>11</v>
      </c>
      <c r="B20" s="6"/>
      <c r="C20" s="6" t="s">
        <v>112</v>
      </c>
      <c r="D20" s="7"/>
      <c r="E20" s="5">
        <v>500</v>
      </c>
      <c r="F20" s="7" t="s">
        <v>85</v>
      </c>
      <c r="G20" s="17">
        <v>150</v>
      </c>
      <c r="H20" s="17">
        <v>75000</v>
      </c>
      <c r="I20" s="8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9" s="1" customFormat="1" x14ac:dyDescent="0.25">
      <c r="A21" s="5">
        <v>12</v>
      </c>
      <c r="B21" s="6"/>
      <c r="C21" s="6" t="s">
        <v>113</v>
      </c>
      <c r="D21" s="7"/>
      <c r="E21" s="5">
        <v>500</v>
      </c>
      <c r="F21" s="7" t="s">
        <v>85</v>
      </c>
      <c r="G21" s="17">
        <v>200</v>
      </c>
      <c r="H21" s="17">
        <v>100000</v>
      </c>
      <c r="I21" s="8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9" s="1" customFormat="1" x14ac:dyDescent="0.25">
      <c r="A22" s="5">
        <v>13</v>
      </c>
      <c r="B22" s="6"/>
      <c r="C22" s="6" t="s">
        <v>114</v>
      </c>
      <c r="D22" s="7"/>
      <c r="E22" s="5">
        <v>500</v>
      </c>
      <c r="F22" s="7" t="s">
        <v>85</v>
      </c>
      <c r="G22" s="17">
        <v>200</v>
      </c>
      <c r="H22" s="17">
        <v>100000</v>
      </c>
      <c r="I22" s="8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9" s="1" customFormat="1" x14ac:dyDescent="0.25">
      <c r="A23" s="5">
        <v>14</v>
      </c>
      <c r="B23" s="6"/>
      <c r="C23" s="6" t="s">
        <v>115</v>
      </c>
      <c r="D23" s="7"/>
      <c r="E23" s="5">
        <v>12</v>
      </c>
      <c r="F23" s="7" t="s">
        <v>108</v>
      </c>
      <c r="G23" s="17">
        <v>100</v>
      </c>
      <c r="H23" s="17">
        <v>1200</v>
      </c>
      <c r="I23" s="8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9" s="1" customFormat="1" x14ac:dyDescent="0.25">
      <c r="A24" s="5">
        <v>15</v>
      </c>
      <c r="B24" s="6"/>
      <c r="C24" s="6" t="s">
        <v>96</v>
      </c>
      <c r="D24" s="7"/>
      <c r="E24" s="5">
        <v>50</v>
      </c>
      <c r="F24" s="7" t="s">
        <v>93</v>
      </c>
      <c r="G24" s="17">
        <v>85</v>
      </c>
      <c r="H24" s="17">
        <v>4250</v>
      </c>
      <c r="I24" s="8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9" s="1" customFormat="1" x14ac:dyDescent="0.25">
      <c r="A25" s="5">
        <v>16</v>
      </c>
      <c r="B25" s="6"/>
      <c r="C25" s="6" t="s">
        <v>116</v>
      </c>
      <c r="D25" s="7"/>
      <c r="E25" s="5">
        <v>50</v>
      </c>
      <c r="F25" s="7" t="s">
        <v>93</v>
      </c>
      <c r="G25" s="17">
        <v>20</v>
      </c>
      <c r="H25" s="17">
        <v>1000</v>
      </c>
      <c r="I25" s="8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9" s="1" customFormat="1" x14ac:dyDescent="0.25">
      <c r="A26" s="5">
        <v>17</v>
      </c>
      <c r="B26" s="6"/>
      <c r="C26" s="6" t="s">
        <v>117</v>
      </c>
      <c r="D26" s="7"/>
      <c r="E26" s="5">
        <v>50</v>
      </c>
      <c r="F26" s="7" t="s">
        <v>93</v>
      </c>
      <c r="G26" s="17">
        <v>142</v>
      </c>
      <c r="H26" s="17">
        <v>7100</v>
      </c>
      <c r="I26" s="8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9" s="1" customFormat="1" x14ac:dyDescent="0.25">
      <c r="A27" s="5">
        <v>18</v>
      </c>
      <c r="B27" s="6"/>
      <c r="C27" s="6" t="s">
        <v>118</v>
      </c>
      <c r="D27" s="7"/>
      <c r="E27" s="5">
        <v>50</v>
      </c>
      <c r="F27" s="7" t="s">
        <v>93</v>
      </c>
      <c r="G27" s="17">
        <v>25</v>
      </c>
      <c r="H27" s="17">
        <v>1250</v>
      </c>
      <c r="I27" s="8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9" s="1" customFormat="1" x14ac:dyDescent="0.25">
      <c r="A28" s="5">
        <v>19</v>
      </c>
      <c r="B28" s="6"/>
      <c r="C28" s="6" t="s">
        <v>119</v>
      </c>
      <c r="D28" s="7"/>
      <c r="E28" s="5">
        <v>12</v>
      </c>
      <c r="F28" s="7" t="s">
        <v>108</v>
      </c>
      <c r="G28" s="17">
        <v>250</v>
      </c>
      <c r="H28" s="17">
        <v>3000</v>
      </c>
      <c r="I28" s="8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9" s="1" customFormat="1" x14ac:dyDescent="0.25">
      <c r="A29" s="5">
        <v>20</v>
      </c>
      <c r="B29" s="6"/>
      <c r="C29" s="6" t="s">
        <v>120</v>
      </c>
      <c r="D29" s="7"/>
      <c r="E29" s="5">
        <v>4</v>
      </c>
      <c r="F29" s="7" t="s">
        <v>121</v>
      </c>
      <c r="G29" s="17">
        <v>1400</v>
      </c>
      <c r="H29" s="17">
        <v>5600</v>
      </c>
      <c r="I29" s="8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9" s="1" customFormat="1" ht="38.25" x14ac:dyDescent="0.25">
      <c r="A30" s="5">
        <v>21</v>
      </c>
      <c r="B30" s="13" t="s">
        <v>102</v>
      </c>
      <c r="C30" s="13" t="s">
        <v>122</v>
      </c>
      <c r="D30" s="14" t="s">
        <v>35</v>
      </c>
      <c r="E30" s="14"/>
      <c r="F30" s="14"/>
      <c r="G30" s="13"/>
      <c r="H30" s="15">
        <v>401568</v>
      </c>
      <c r="I30" s="14" t="s">
        <v>68</v>
      </c>
      <c r="J30" s="16"/>
      <c r="K30" s="16"/>
      <c r="L30" s="16"/>
      <c r="M30" s="16"/>
      <c r="N30" s="16"/>
      <c r="O30" s="16"/>
      <c r="P30" s="16">
        <v>1</v>
      </c>
      <c r="Q30" s="16"/>
      <c r="R30" s="16"/>
      <c r="S30" s="16"/>
      <c r="T30" s="16"/>
      <c r="U30" s="16"/>
      <c r="AC30" s="210">
        <f>H30</f>
        <v>401568</v>
      </c>
    </row>
    <row r="31" spans="1:29" s="1" customFormat="1" x14ac:dyDescent="0.25">
      <c r="A31" s="5">
        <v>22</v>
      </c>
      <c r="B31" s="6"/>
      <c r="C31" s="6" t="s">
        <v>105</v>
      </c>
      <c r="D31" s="7"/>
      <c r="E31" s="5">
        <v>500</v>
      </c>
      <c r="F31" s="7" t="s">
        <v>85</v>
      </c>
      <c r="G31" s="17">
        <v>120</v>
      </c>
      <c r="H31" s="17">
        <v>60000</v>
      </c>
      <c r="I31" s="8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9" s="1" customFormat="1" x14ac:dyDescent="0.25">
      <c r="A32" s="5">
        <v>23</v>
      </c>
      <c r="B32" s="6"/>
      <c r="C32" s="6" t="s">
        <v>123</v>
      </c>
      <c r="D32" s="7"/>
      <c r="E32" s="5">
        <v>75</v>
      </c>
      <c r="F32" s="7" t="s">
        <v>85</v>
      </c>
      <c r="G32" s="17">
        <v>300</v>
      </c>
      <c r="H32" s="17">
        <v>22500</v>
      </c>
      <c r="I32" s="8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6" s="1" customFormat="1" x14ac:dyDescent="0.25">
      <c r="A33" s="5">
        <v>24</v>
      </c>
      <c r="B33" s="6"/>
      <c r="C33" s="6" t="s">
        <v>106</v>
      </c>
      <c r="D33" s="7"/>
      <c r="E33" s="5">
        <v>20</v>
      </c>
      <c r="F33" s="7" t="s">
        <v>101</v>
      </c>
      <c r="G33" s="17">
        <v>450</v>
      </c>
      <c r="H33" s="17">
        <v>9000</v>
      </c>
      <c r="I33" s="8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6" s="1" customFormat="1" x14ac:dyDescent="0.25">
      <c r="A34" s="5">
        <v>25</v>
      </c>
      <c r="B34" s="6"/>
      <c r="C34" s="6" t="s">
        <v>107</v>
      </c>
      <c r="D34" s="7"/>
      <c r="E34" s="5">
        <v>4</v>
      </c>
      <c r="F34" s="7" t="s">
        <v>108</v>
      </c>
      <c r="G34" s="17">
        <v>100</v>
      </c>
      <c r="H34" s="17">
        <v>400</v>
      </c>
      <c r="I34" s="8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6" s="1" customFormat="1" x14ac:dyDescent="0.25">
      <c r="A35" s="5">
        <v>26</v>
      </c>
      <c r="B35" s="6"/>
      <c r="C35" s="6" t="s">
        <v>109</v>
      </c>
      <c r="D35" s="7"/>
      <c r="E35" s="5">
        <v>6</v>
      </c>
      <c r="F35" s="7" t="s">
        <v>108</v>
      </c>
      <c r="G35" s="17">
        <v>100</v>
      </c>
      <c r="H35" s="17">
        <v>600</v>
      </c>
      <c r="I35" s="8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6" s="1" customFormat="1" x14ac:dyDescent="0.25">
      <c r="A36" s="5">
        <v>27</v>
      </c>
      <c r="B36" s="6"/>
      <c r="C36" s="6" t="s">
        <v>124</v>
      </c>
      <c r="D36" s="7"/>
      <c r="E36" s="5">
        <v>500</v>
      </c>
      <c r="F36" s="7" t="s">
        <v>85</v>
      </c>
      <c r="G36" s="17">
        <v>120</v>
      </c>
      <c r="H36" s="17">
        <v>60000</v>
      </c>
      <c r="I36" s="8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6" s="1" customFormat="1" x14ac:dyDescent="0.25">
      <c r="A37" s="5">
        <v>28</v>
      </c>
      <c r="B37" s="6"/>
      <c r="C37" s="6" t="s">
        <v>125</v>
      </c>
      <c r="D37" s="7"/>
      <c r="E37" s="5">
        <v>500</v>
      </c>
      <c r="F37" s="7" t="s">
        <v>85</v>
      </c>
      <c r="G37" s="17">
        <v>120</v>
      </c>
      <c r="H37" s="17">
        <v>60000</v>
      </c>
      <c r="I37" s="8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6" s="1" customFormat="1" x14ac:dyDescent="0.25">
      <c r="A38" s="5">
        <v>29</v>
      </c>
      <c r="B38" s="6"/>
      <c r="C38" s="6" t="s">
        <v>126</v>
      </c>
      <c r="D38" s="7"/>
      <c r="E38" s="5">
        <v>500</v>
      </c>
      <c r="F38" s="7" t="s">
        <v>85</v>
      </c>
      <c r="G38" s="17">
        <v>180</v>
      </c>
      <c r="H38" s="17">
        <v>90000</v>
      </c>
      <c r="I38" s="8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6" s="1" customFormat="1" x14ac:dyDescent="0.25">
      <c r="A39" s="5">
        <v>30</v>
      </c>
      <c r="B39" s="6"/>
      <c r="C39" s="6" t="s">
        <v>127</v>
      </c>
      <c r="D39" s="7"/>
      <c r="E39" s="5">
        <v>500</v>
      </c>
      <c r="F39" s="7" t="s">
        <v>85</v>
      </c>
      <c r="G39" s="17">
        <v>180</v>
      </c>
      <c r="H39" s="17">
        <v>90000</v>
      </c>
      <c r="I39" s="8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6" s="1" customFormat="1" x14ac:dyDescent="0.25">
      <c r="A40" s="5">
        <v>31</v>
      </c>
      <c r="B40" s="6"/>
      <c r="C40" s="6" t="s">
        <v>110</v>
      </c>
      <c r="D40" s="7"/>
      <c r="E40" s="5">
        <v>10</v>
      </c>
      <c r="F40" s="7" t="s">
        <v>91</v>
      </c>
      <c r="G40" s="17">
        <v>155</v>
      </c>
      <c r="H40" s="17">
        <v>1550</v>
      </c>
      <c r="I40" s="8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6" s="1" customFormat="1" x14ac:dyDescent="0.25">
      <c r="A41" s="5">
        <v>32</v>
      </c>
      <c r="B41" s="6"/>
      <c r="C41" s="6" t="s">
        <v>115</v>
      </c>
      <c r="D41" s="7"/>
      <c r="E41" s="5">
        <v>10</v>
      </c>
      <c r="F41" s="7" t="s">
        <v>108</v>
      </c>
      <c r="G41" s="17">
        <v>70</v>
      </c>
      <c r="H41" s="17">
        <v>700</v>
      </c>
      <c r="I41" s="8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6" s="1" customFormat="1" x14ac:dyDescent="0.25">
      <c r="A42" s="5">
        <v>33</v>
      </c>
      <c r="B42" s="6"/>
      <c r="C42" s="6" t="s">
        <v>96</v>
      </c>
      <c r="D42" s="7"/>
      <c r="E42" s="5">
        <v>30</v>
      </c>
      <c r="F42" s="7" t="s">
        <v>93</v>
      </c>
      <c r="G42" s="17">
        <v>45</v>
      </c>
      <c r="H42" s="17">
        <v>1350</v>
      </c>
      <c r="I42" s="8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6" s="1" customFormat="1" x14ac:dyDescent="0.25">
      <c r="A43" s="5">
        <v>34</v>
      </c>
      <c r="B43" s="6"/>
      <c r="C43" s="6" t="s">
        <v>116</v>
      </c>
      <c r="D43" s="7"/>
      <c r="E43" s="5">
        <v>25</v>
      </c>
      <c r="F43" s="7" t="s">
        <v>93</v>
      </c>
      <c r="G43" s="17">
        <v>15</v>
      </c>
      <c r="H43" s="17">
        <v>375</v>
      </c>
      <c r="I43" s="8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6" s="1" customFormat="1" x14ac:dyDescent="0.25">
      <c r="A44" s="5">
        <v>35</v>
      </c>
      <c r="B44" s="6"/>
      <c r="C44" s="6" t="s">
        <v>117</v>
      </c>
      <c r="D44" s="7"/>
      <c r="E44" s="5">
        <v>12</v>
      </c>
      <c r="F44" s="7" t="s">
        <v>93</v>
      </c>
      <c r="G44" s="17">
        <v>142</v>
      </c>
      <c r="H44" s="17">
        <v>1704</v>
      </c>
      <c r="I44" s="8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6" s="1" customFormat="1" x14ac:dyDescent="0.25">
      <c r="A45" s="5">
        <v>36</v>
      </c>
      <c r="B45" s="6"/>
      <c r="C45" s="6" t="s">
        <v>118</v>
      </c>
      <c r="D45" s="7"/>
      <c r="E45" s="5">
        <v>25</v>
      </c>
      <c r="F45" s="7" t="s">
        <v>93</v>
      </c>
      <c r="G45" s="17">
        <v>25</v>
      </c>
      <c r="H45" s="17">
        <v>625</v>
      </c>
      <c r="I45" s="8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6" s="1" customFormat="1" x14ac:dyDescent="0.25">
      <c r="A46" s="5">
        <v>37</v>
      </c>
      <c r="B46" s="6"/>
      <c r="C46" s="6" t="s">
        <v>128</v>
      </c>
      <c r="D46" s="7"/>
      <c r="E46" s="5">
        <v>2</v>
      </c>
      <c r="F46" s="7" t="s">
        <v>121</v>
      </c>
      <c r="G46" s="17">
        <v>1382</v>
      </c>
      <c r="H46" s="17">
        <v>2764</v>
      </c>
      <c r="I46" s="8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6" s="1" customFormat="1" x14ac:dyDescent="0.25">
      <c r="A47" s="5">
        <v>38</v>
      </c>
      <c r="B47" s="13" t="s">
        <v>102</v>
      </c>
      <c r="C47" s="13" t="s">
        <v>129</v>
      </c>
      <c r="D47" s="14" t="s">
        <v>35</v>
      </c>
      <c r="E47" s="14"/>
      <c r="F47" s="14"/>
      <c r="G47" s="13"/>
      <c r="H47" s="15">
        <f>SUM(H48:H77)</f>
        <v>250000</v>
      </c>
      <c r="I47" s="14" t="s">
        <v>68</v>
      </c>
      <c r="J47" s="16"/>
      <c r="K47" s="16"/>
      <c r="L47" s="16"/>
      <c r="M47" s="16">
        <v>1</v>
      </c>
      <c r="N47" s="16"/>
      <c r="O47" s="16"/>
      <c r="P47" s="16"/>
      <c r="Q47" s="16"/>
      <c r="R47" s="16"/>
      <c r="S47" s="16"/>
      <c r="T47" s="16"/>
      <c r="U47" s="16"/>
      <c r="Z47" s="210">
        <f>H47</f>
        <v>250000</v>
      </c>
    </row>
    <row r="48" spans="1:26" s="1" customFormat="1" x14ac:dyDescent="0.25">
      <c r="A48" s="5">
        <v>39</v>
      </c>
      <c r="B48" s="6"/>
      <c r="C48" s="6" t="s">
        <v>130</v>
      </c>
      <c r="D48" s="7"/>
      <c r="E48" s="5">
        <v>15</v>
      </c>
      <c r="F48" s="7" t="s">
        <v>101</v>
      </c>
      <c r="G48" s="17">
        <v>50</v>
      </c>
      <c r="H48" s="17">
        <v>750</v>
      </c>
      <c r="I48" s="8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1" customFormat="1" x14ac:dyDescent="0.25">
      <c r="A49" s="5">
        <v>40</v>
      </c>
      <c r="B49" s="6"/>
      <c r="C49" s="6" t="s">
        <v>131</v>
      </c>
      <c r="D49" s="7"/>
      <c r="E49" s="5">
        <v>20</v>
      </c>
      <c r="F49" s="7" t="s">
        <v>93</v>
      </c>
      <c r="G49" s="17">
        <v>65</v>
      </c>
      <c r="H49" s="17">
        <v>1300</v>
      </c>
      <c r="I49" s="8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1" customFormat="1" x14ac:dyDescent="0.25">
      <c r="A50" s="5">
        <v>41</v>
      </c>
      <c r="B50" s="6"/>
      <c r="C50" s="6" t="s">
        <v>132</v>
      </c>
      <c r="D50" s="7"/>
      <c r="E50" s="5">
        <v>5</v>
      </c>
      <c r="F50" s="7" t="s">
        <v>91</v>
      </c>
      <c r="G50" s="17">
        <v>240</v>
      </c>
      <c r="H50" s="17">
        <v>1200</v>
      </c>
      <c r="I50" s="8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s="1" customFormat="1" x14ac:dyDescent="0.25">
      <c r="A51" s="5">
        <v>42</v>
      </c>
      <c r="B51" s="6"/>
      <c r="C51" s="6" t="s">
        <v>133</v>
      </c>
      <c r="D51" s="7"/>
      <c r="E51" s="5">
        <v>10</v>
      </c>
      <c r="F51" s="7" t="s">
        <v>93</v>
      </c>
      <c r="G51" s="17">
        <v>65</v>
      </c>
      <c r="H51" s="17">
        <v>650</v>
      </c>
      <c r="I51" s="80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1" customFormat="1" x14ac:dyDescent="0.25">
      <c r="A52" s="5">
        <v>43</v>
      </c>
      <c r="B52" s="6"/>
      <c r="C52" s="6" t="s">
        <v>134</v>
      </c>
      <c r="D52" s="7"/>
      <c r="E52" s="5">
        <v>10</v>
      </c>
      <c r="F52" s="7" t="s">
        <v>93</v>
      </c>
      <c r="G52" s="17">
        <v>65</v>
      </c>
      <c r="H52" s="17">
        <v>650</v>
      </c>
      <c r="I52" s="80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s="1" customFormat="1" x14ac:dyDescent="0.25">
      <c r="A53" s="5">
        <v>44</v>
      </c>
      <c r="B53" s="6"/>
      <c r="C53" s="6" t="s">
        <v>135</v>
      </c>
      <c r="D53" s="7"/>
      <c r="E53" s="5">
        <v>10</v>
      </c>
      <c r="F53" s="7" t="s">
        <v>101</v>
      </c>
      <c r="G53" s="17">
        <v>165</v>
      </c>
      <c r="H53" s="17">
        <v>1650</v>
      </c>
      <c r="I53" s="80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s="1" customFormat="1" x14ac:dyDescent="0.25">
      <c r="A54" s="5">
        <v>45</v>
      </c>
      <c r="B54" s="6"/>
      <c r="C54" s="6" t="s">
        <v>136</v>
      </c>
      <c r="D54" s="7"/>
      <c r="E54" s="5">
        <v>10</v>
      </c>
      <c r="F54" s="7" t="s">
        <v>108</v>
      </c>
      <c r="G54" s="17">
        <v>150</v>
      </c>
      <c r="H54" s="17">
        <v>1500</v>
      </c>
      <c r="I54" s="80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1" customFormat="1" x14ac:dyDescent="0.25">
      <c r="A55" s="5">
        <v>46</v>
      </c>
      <c r="B55" s="6"/>
      <c r="C55" s="6" t="s">
        <v>137</v>
      </c>
      <c r="D55" s="7"/>
      <c r="E55" s="5">
        <v>20</v>
      </c>
      <c r="F55" s="7" t="s">
        <v>93</v>
      </c>
      <c r="G55" s="17">
        <v>12</v>
      </c>
      <c r="H55" s="17">
        <v>240</v>
      </c>
      <c r="I55" s="8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s="1" customFormat="1" x14ac:dyDescent="0.25">
      <c r="A56" s="5">
        <v>47</v>
      </c>
      <c r="B56" s="6"/>
      <c r="C56" s="6" t="s">
        <v>138</v>
      </c>
      <c r="D56" s="7"/>
      <c r="E56" s="5">
        <v>20</v>
      </c>
      <c r="F56" s="7" t="s">
        <v>108</v>
      </c>
      <c r="G56" s="17">
        <v>100</v>
      </c>
      <c r="H56" s="17">
        <v>2000</v>
      </c>
      <c r="I56" s="80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1" customFormat="1" x14ac:dyDescent="0.25">
      <c r="A57" s="5">
        <v>48</v>
      </c>
      <c r="B57" s="6"/>
      <c r="C57" s="6" t="s">
        <v>96</v>
      </c>
      <c r="D57" s="7"/>
      <c r="E57" s="5">
        <v>195</v>
      </c>
      <c r="F57" s="7" t="s">
        <v>93</v>
      </c>
      <c r="G57" s="17">
        <v>55</v>
      </c>
      <c r="H57" s="17">
        <v>10725</v>
      </c>
      <c r="I57" s="80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1" customFormat="1" x14ac:dyDescent="0.25">
      <c r="A58" s="5">
        <v>49</v>
      </c>
      <c r="B58" s="6"/>
      <c r="C58" s="6" t="s">
        <v>139</v>
      </c>
      <c r="D58" s="7"/>
      <c r="E58" s="5">
        <v>4</v>
      </c>
      <c r="F58" s="7" t="s">
        <v>93</v>
      </c>
      <c r="G58" s="17">
        <v>3500</v>
      </c>
      <c r="H58" s="17">
        <v>14000</v>
      </c>
      <c r="I58" s="80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s="1" customFormat="1" x14ac:dyDescent="0.25">
      <c r="A59" s="5">
        <v>50</v>
      </c>
      <c r="B59" s="6"/>
      <c r="C59" s="6" t="s">
        <v>140</v>
      </c>
      <c r="D59" s="7"/>
      <c r="E59" s="5">
        <v>2</v>
      </c>
      <c r="F59" s="7" t="s">
        <v>93</v>
      </c>
      <c r="G59" s="17">
        <v>1200</v>
      </c>
      <c r="H59" s="17">
        <v>2400</v>
      </c>
      <c r="I59" s="80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1" customFormat="1" x14ac:dyDescent="0.25">
      <c r="A60" s="5">
        <v>51</v>
      </c>
      <c r="B60" s="6"/>
      <c r="C60" s="6" t="s">
        <v>141</v>
      </c>
      <c r="D60" s="7"/>
      <c r="E60" s="5">
        <v>19</v>
      </c>
      <c r="F60" s="7" t="s">
        <v>93</v>
      </c>
      <c r="G60" s="17">
        <v>100</v>
      </c>
      <c r="H60" s="17">
        <v>1900</v>
      </c>
      <c r="I60" s="80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s="1" customFormat="1" x14ac:dyDescent="0.25">
      <c r="A61" s="5">
        <v>52</v>
      </c>
      <c r="B61" s="6"/>
      <c r="C61" s="6" t="s">
        <v>142</v>
      </c>
      <c r="D61" s="7"/>
      <c r="E61" s="5">
        <v>20</v>
      </c>
      <c r="F61" s="7" t="s">
        <v>93</v>
      </c>
      <c r="G61" s="17">
        <v>25</v>
      </c>
      <c r="H61" s="17">
        <v>500</v>
      </c>
      <c r="I61" s="80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s="1" customFormat="1" x14ac:dyDescent="0.25">
      <c r="A62" s="5">
        <v>53</v>
      </c>
      <c r="B62" s="6"/>
      <c r="C62" s="6" t="s">
        <v>143</v>
      </c>
      <c r="D62" s="7"/>
      <c r="E62" s="5">
        <v>40</v>
      </c>
      <c r="F62" s="7" t="s">
        <v>101</v>
      </c>
      <c r="G62" s="17">
        <v>70</v>
      </c>
      <c r="H62" s="17">
        <v>2800</v>
      </c>
      <c r="I62" s="80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1" customFormat="1" x14ac:dyDescent="0.25">
      <c r="A63" s="5">
        <v>54</v>
      </c>
      <c r="B63" s="6"/>
      <c r="C63" s="6" t="s">
        <v>144</v>
      </c>
      <c r="D63" s="7"/>
      <c r="E63" s="5">
        <v>89</v>
      </c>
      <c r="F63" s="7" t="s">
        <v>93</v>
      </c>
      <c r="G63" s="17">
        <v>65</v>
      </c>
      <c r="H63" s="17">
        <v>5785</v>
      </c>
      <c r="I63" s="8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1" customFormat="1" x14ac:dyDescent="0.25">
      <c r="A64" s="5">
        <v>55</v>
      </c>
      <c r="B64" s="6"/>
      <c r="C64" s="6" t="s">
        <v>145</v>
      </c>
      <c r="D64" s="7"/>
      <c r="E64" s="5">
        <v>89</v>
      </c>
      <c r="F64" s="7" t="s">
        <v>93</v>
      </c>
      <c r="G64" s="17">
        <v>250</v>
      </c>
      <c r="H64" s="17">
        <v>22250</v>
      </c>
      <c r="I64" s="8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32" s="1" customFormat="1" x14ac:dyDescent="0.25">
      <c r="A65" s="5">
        <v>56</v>
      </c>
      <c r="B65" s="6"/>
      <c r="C65" s="6" t="s">
        <v>146</v>
      </c>
      <c r="D65" s="7"/>
      <c r="E65" s="5">
        <v>89</v>
      </c>
      <c r="F65" s="7" t="s">
        <v>93</v>
      </c>
      <c r="G65" s="17">
        <v>450</v>
      </c>
      <c r="H65" s="17">
        <v>40050</v>
      </c>
      <c r="I65" s="8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32" s="1" customFormat="1" x14ac:dyDescent="0.25">
      <c r="A66" s="5">
        <v>57</v>
      </c>
      <c r="B66" s="6"/>
      <c r="C66" s="6" t="s">
        <v>147</v>
      </c>
      <c r="D66" s="7"/>
      <c r="E66" s="5">
        <v>89</v>
      </c>
      <c r="F66" s="7" t="s">
        <v>93</v>
      </c>
      <c r="G66" s="17">
        <v>500</v>
      </c>
      <c r="H66" s="17">
        <v>44500</v>
      </c>
      <c r="I66" s="8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32" s="1" customFormat="1" x14ac:dyDescent="0.25">
      <c r="A67" s="5">
        <v>58</v>
      </c>
      <c r="B67" s="6"/>
      <c r="C67" s="6" t="s">
        <v>148</v>
      </c>
      <c r="D67" s="7"/>
      <c r="E67" s="5">
        <v>46</v>
      </c>
      <c r="F67" s="7" t="s">
        <v>93</v>
      </c>
      <c r="G67" s="17">
        <v>140</v>
      </c>
      <c r="H67" s="17">
        <v>6440</v>
      </c>
      <c r="I67" s="8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32" s="1" customFormat="1" x14ac:dyDescent="0.25">
      <c r="A68" s="5">
        <v>59</v>
      </c>
      <c r="B68" s="6"/>
      <c r="C68" s="6" t="s">
        <v>149</v>
      </c>
      <c r="D68" s="7"/>
      <c r="E68" s="5">
        <v>46</v>
      </c>
      <c r="F68" s="7" t="s">
        <v>93</v>
      </c>
      <c r="G68" s="17">
        <v>45</v>
      </c>
      <c r="H68" s="17">
        <v>2070</v>
      </c>
      <c r="I68" s="80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32" s="1" customFormat="1" x14ac:dyDescent="0.25">
      <c r="A69" s="5">
        <v>60</v>
      </c>
      <c r="B69" s="6"/>
      <c r="C69" s="6" t="s">
        <v>150</v>
      </c>
      <c r="D69" s="7"/>
      <c r="E69" s="5">
        <v>75</v>
      </c>
      <c r="F69" s="7" t="s">
        <v>85</v>
      </c>
      <c r="G69" s="17">
        <v>150</v>
      </c>
      <c r="H69" s="17">
        <v>11250</v>
      </c>
      <c r="I69" s="80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32" s="1" customFormat="1" x14ac:dyDescent="0.25">
      <c r="A70" s="5">
        <v>61</v>
      </c>
      <c r="B70" s="6"/>
      <c r="C70" s="6" t="s">
        <v>151</v>
      </c>
      <c r="D70" s="7"/>
      <c r="E70" s="5">
        <v>75</v>
      </c>
      <c r="F70" s="7" t="s">
        <v>85</v>
      </c>
      <c r="G70" s="17">
        <v>120</v>
      </c>
      <c r="H70" s="17">
        <v>9000</v>
      </c>
      <c r="I70" s="80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32" s="1" customFormat="1" x14ac:dyDescent="0.25">
      <c r="A71" s="5">
        <v>62</v>
      </c>
      <c r="B71" s="6"/>
      <c r="C71" s="6" t="s">
        <v>152</v>
      </c>
      <c r="D71" s="7"/>
      <c r="E71" s="5">
        <v>150</v>
      </c>
      <c r="F71" s="7" t="s">
        <v>153</v>
      </c>
      <c r="G71" s="17">
        <v>35</v>
      </c>
      <c r="H71" s="17">
        <v>5250</v>
      </c>
      <c r="I71" s="80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32" s="1" customFormat="1" x14ac:dyDescent="0.25">
      <c r="A72" s="5">
        <v>63</v>
      </c>
      <c r="B72" s="6"/>
      <c r="C72" s="6" t="s">
        <v>156</v>
      </c>
      <c r="D72" s="7"/>
      <c r="E72" s="5">
        <v>4</v>
      </c>
      <c r="F72" s="7" t="s">
        <v>157</v>
      </c>
      <c r="G72" s="17">
        <v>500</v>
      </c>
      <c r="H72" s="17">
        <v>2000</v>
      </c>
      <c r="I72" s="8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32" s="1" customFormat="1" x14ac:dyDescent="0.25">
      <c r="A73" s="5">
        <v>64</v>
      </c>
      <c r="B73" s="6"/>
      <c r="C73" s="6" t="s">
        <v>158</v>
      </c>
      <c r="D73" s="7"/>
      <c r="E73" s="5">
        <v>4</v>
      </c>
      <c r="F73" s="7" t="s">
        <v>157</v>
      </c>
      <c r="G73" s="17">
        <v>550</v>
      </c>
      <c r="H73" s="17">
        <v>2200</v>
      </c>
      <c r="I73" s="8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32" s="1" customFormat="1" x14ac:dyDescent="0.25">
      <c r="A74" s="5">
        <v>65</v>
      </c>
      <c r="B74" s="6"/>
      <c r="C74" s="6" t="s">
        <v>159</v>
      </c>
      <c r="D74" s="7"/>
      <c r="E74" s="5">
        <v>4</v>
      </c>
      <c r="F74" s="7" t="s">
        <v>157</v>
      </c>
      <c r="G74" s="17">
        <v>550</v>
      </c>
      <c r="H74" s="17">
        <v>2200</v>
      </c>
      <c r="I74" s="8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32" s="1" customFormat="1" x14ac:dyDescent="0.25">
      <c r="A75" s="5">
        <v>66</v>
      </c>
      <c r="B75" s="6"/>
      <c r="C75" s="6" t="s">
        <v>160</v>
      </c>
      <c r="D75" s="7"/>
      <c r="E75" s="5">
        <v>4</v>
      </c>
      <c r="F75" s="7" t="s">
        <v>157</v>
      </c>
      <c r="G75" s="17">
        <v>550</v>
      </c>
      <c r="H75" s="17">
        <v>2200</v>
      </c>
      <c r="I75" s="8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32" s="1" customFormat="1" x14ac:dyDescent="0.25">
      <c r="A76" s="5">
        <v>67</v>
      </c>
      <c r="B76" s="6"/>
      <c r="C76" s="6" t="s">
        <v>161</v>
      </c>
      <c r="D76" s="7"/>
      <c r="E76" s="5">
        <v>1</v>
      </c>
      <c r="F76" s="7" t="s">
        <v>83</v>
      </c>
      <c r="G76" s="17">
        <v>10540</v>
      </c>
      <c r="H76" s="17">
        <v>10540</v>
      </c>
      <c r="I76" s="8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32" s="1" customFormat="1" x14ac:dyDescent="0.25">
      <c r="A77" s="5">
        <v>68</v>
      </c>
      <c r="B77" s="6"/>
      <c r="C77" s="6" t="s">
        <v>162</v>
      </c>
      <c r="D77" s="7"/>
      <c r="E77" s="5">
        <v>1</v>
      </c>
      <c r="F77" s="7" t="s">
        <v>83</v>
      </c>
      <c r="G77" s="17">
        <v>42000</v>
      </c>
      <c r="H77" s="17">
        <v>42000</v>
      </c>
      <c r="I77" s="80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32" s="1" customFormat="1" ht="25.5" x14ac:dyDescent="0.25">
      <c r="A78" s="5">
        <v>69</v>
      </c>
      <c r="B78" s="13" t="s">
        <v>102</v>
      </c>
      <c r="C78" s="13" t="s">
        <v>163</v>
      </c>
      <c r="D78" s="14" t="s">
        <v>35</v>
      </c>
      <c r="E78" s="14"/>
      <c r="F78" s="14"/>
      <c r="G78" s="13"/>
      <c r="H78" s="15">
        <f>SUM(H79:H114)</f>
        <v>200000</v>
      </c>
      <c r="I78" s="14" t="s">
        <v>68</v>
      </c>
      <c r="J78" s="16"/>
      <c r="K78" s="16"/>
      <c r="L78" s="16"/>
      <c r="M78" s="16"/>
      <c r="N78" s="16"/>
      <c r="O78" s="16"/>
      <c r="P78" s="16"/>
      <c r="Q78" s="16"/>
      <c r="R78" s="16"/>
      <c r="S78" s="16">
        <v>1</v>
      </c>
      <c r="T78" s="16"/>
      <c r="U78" s="16"/>
      <c r="AF78" s="210">
        <f>H78</f>
        <v>200000</v>
      </c>
    </row>
    <row r="79" spans="1:32" s="1" customFormat="1" x14ac:dyDescent="0.25">
      <c r="A79" s="5">
        <v>70</v>
      </c>
      <c r="B79" s="6"/>
      <c r="C79" s="6" t="s">
        <v>130</v>
      </c>
      <c r="D79" s="7"/>
      <c r="E79" s="5">
        <v>10</v>
      </c>
      <c r="F79" s="7" t="s">
        <v>101</v>
      </c>
      <c r="G79" s="17">
        <v>50</v>
      </c>
      <c r="H79" s="17">
        <v>500</v>
      </c>
      <c r="I79" s="8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32" s="1" customFormat="1" x14ac:dyDescent="0.25">
      <c r="A80" s="5">
        <v>71</v>
      </c>
      <c r="B80" s="6"/>
      <c r="C80" s="6" t="s">
        <v>164</v>
      </c>
      <c r="D80" s="7"/>
      <c r="E80" s="5">
        <v>10</v>
      </c>
      <c r="F80" s="7" t="s">
        <v>153</v>
      </c>
      <c r="G80" s="17">
        <v>45</v>
      </c>
      <c r="H80" s="17">
        <v>450</v>
      </c>
      <c r="I80" s="80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1" customFormat="1" x14ac:dyDescent="0.25">
      <c r="A81" s="5">
        <v>72</v>
      </c>
      <c r="B81" s="6"/>
      <c r="C81" s="6" t="s">
        <v>131</v>
      </c>
      <c r="D81" s="7"/>
      <c r="E81" s="5">
        <v>15</v>
      </c>
      <c r="F81" s="7" t="s">
        <v>153</v>
      </c>
      <c r="G81" s="17">
        <v>85</v>
      </c>
      <c r="H81" s="17">
        <v>1275</v>
      </c>
      <c r="I81" s="80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s="1" customFormat="1" x14ac:dyDescent="0.25">
      <c r="A82" s="5">
        <v>73</v>
      </c>
      <c r="B82" s="6"/>
      <c r="C82" s="6" t="s">
        <v>132</v>
      </c>
      <c r="D82" s="7"/>
      <c r="E82" s="5">
        <v>5</v>
      </c>
      <c r="F82" s="7" t="s">
        <v>91</v>
      </c>
      <c r="G82" s="17">
        <v>240</v>
      </c>
      <c r="H82" s="17">
        <v>1200</v>
      </c>
      <c r="I82" s="80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s="1" customFormat="1" x14ac:dyDescent="0.25">
      <c r="A83" s="5">
        <v>74</v>
      </c>
      <c r="B83" s="6"/>
      <c r="C83" s="6" t="s">
        <v>165</v>
      </c>
      <c r="D83" s="7"/>
      <c r="E83" s="5">
        <v>10</v>
      </c>
      <c r="F83" s="7" t="s">
        <v>93</v>
      </c>
      <c r="G83" s="17">
        <v>300</v>
      </c>
      <c r="H83" s="17">
        <v>3000</v>
      </c>
      <c r="I83" s="80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1" customFormat="1" x14ac:dyDescent="0.25">
      <c r="A84" s="5">
        <v>75</v>
      </c>
      <c r="B84" s="6"/>
      <c r="C84" s="6" t="s">
        <v>133</v>
      </c>
      <c r="D84" s="7"/>
      <c r="E84" s="5">
        <v>5</v>
      </c>
      <c r="F84" s="7" t="s">
        <v>93</v>
      </c>
      <c r="G84" s="17">
        <v>55</v>
      </c>
      <c r="H84" s="17">
        <v>275</v>
      </c>
      <c r="I84" s="8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s="1" customFormat="1" x14ac:dyDescent="0.25">
      <c r="A85" s="5">
        <v>76</v>
      </c>
      <c r="B85" s="6"/>
      <c r="C85" s="6" t="s">
        <v>134</v>
      </c>
      <c r="D85" s="7"/>
      <c r="E85" s="5">
        <v>5</v>
      </c>
      <c r="F85" s="7" t="s">
        <v>93</v>
      </c>
      <c r="G85" s="17">
        <v>55</v>
      </c>
      <c r="H85" s="17">
        <v>275</v>
      </c>
      <c r="I85" s="80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s="1" customFormat="1" x14ac:dyDescent="0.25">
      <c r="A86" s="5">
        <v>77</v>
      </c>
      <c r="B86" s="6"/>
      <c r="C86" s="6" t="s">
        <v>135</v>
      </c>
      <c r="D86" s="7"/>
      <c r="E86" s="5">
        <v>5</v>
      </c>
      <c r="F86" s="7" t="s">
        <v>101</v>
      </c>
      <c r="G86" s="17">
        <v>85</v>
      </c>
      <c r="H86" s="17">
        <v>425</v>
      </c>
      <c r="I86" s="80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1" customFormat="1" x14ac:dyDescent="0.25">
      <c r="A87" s="5">
        <v>78</v>
      </c>
      <c r="B87" s="6"/>
      <c r="C87" s="6" t="s">
        <v>136</v>
      </c>
      <c r="D87" s="7"/>
      <c r="E87" s="5">
        <v>5</v>
      </c>
      <c r="F87" s="7" t="s">
        <v>108</v>
      </c>
      <c r="G87" s="17">
        <v>150</v>
      </c>
      <c r="H87" s="17">
        <v>750</v>
      </c>
      <c r="I87" s="80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s="1" customFormat="1" x14ac:dyDescent="0.25">
      <c r="A88" s="5">
        <v>79</v>
      </c>
      <c r="B88" s="6"/>
      <c r="C88" s="6" t="s">
        <v>137</v>
      </c>
      <c r="D88" s="7"/>
      <c r="E88" s="5">
        <v>33</v>
      </c>
      <c r="F88" s="7" t="s">
        <v>93</v>
      </c>
      <c r="G88" s="17">
        <v>15</v>
      </c>
      <c r="H88" s="17">
        <v>495</v>
      </c>
      <c r="I88" s="80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1" customFormat="1" x14ac:dyDescent="0.25">
      <c r="A89" s="5">
        <v>80</v>
      </c>
      <c r="B89" s="6"/>
      <c r="C89" s="6" t="s">
        <v>138</v>
      </c>
      <c r="D89" s="7"/>
      <c r="E89" s="5">
        <v>15</v>
      </c>
      <c r="F89" s="7" t="s">
        <v>108</v>
      </c>
      <c r="G89" s="17">
        <v>100</v>
      </c>
      <c r="H89" s="17">
        <v>1500</v>
      </c>
      <c r="I89" s="8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s="1" customFormat="1" x14ac:dyDescent="0.25">
      <c r="A90" s="5">
        <v>81</v>
      </c>
      <c r="B90" s="6"/>
      <c r="C90" s="6" t="s">
        <v>96</v>
      </c>
      <c r="D90" s="7"/>
      <c r="E90" s="5">
        <v>44</v>
      </c>
      <c r="F90" s="7" t="s">
        <v>93</v>
      </c>
      <c r="G90" s="17">
        <v>55</v>
      </c>
      <c r="H90" s="17">
        <v>2420</v>
      </c>
      <c r="I90" s="8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s="1" customFormat="1" x14ac:dyDescent="0.25">
      <c r="A91" s="5">
        <v>82</v>
      </c>
      <c r="B91" s="6"/>
      <c r="C91" s="6" t="s">
        <v>139</v>
      </c>
      <c r="D91" s="7"/>
      <c r="E91" s="5">
        <v>2</v>
      </c>
      <c r="F91" s="7" t="s">
        <v>93</v>
      </c>
      <c r="G91" s="17">
        <v>3500</v>
      </c>
      <c r="H91" s="17">
        <v>7000</v>
      </c>
      <c r="I91" s="8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s="1" customFormat="1" x14ac:dyDescent="0.25">
      <c r="A92" s="5">
        <v>83</v>
      </c>
      <c r="B92" s="6"/>
      <c r="C92" s="6" t="s">
        <v>140</v>
      </c>
      <c r="D92" s="7"/>
      <c r="E92" s="5">
        <v>2</v>
      </c>
      <c r="F92" s="7" t="s">
        <v>93</v>
      </c>
      <c r="G92" s="17">
        <v>1200</v>
      </c>
      <c r="H92" s="17">
        <v>2400</v>
      </c>
      <c r="I92" s="8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s="1" customFormat="1" x14ac:dyDescent="0.25">
      <c r="A93" s="5">
        <v>84</v>
      </c>
      <c r="B93" s="6"/>
      <c r="C93" s="6" t="s">
        <v>141</v>
      </c>
      <c r="D93" s="7"/>
      <c r="E93" s="5">
        <v>6</v>
      </c>
      <c r="F93" s="7" t="s">
        <v>93</v>
      </c>
      <c r="G93" s="17">
        <v>100</v>
      </c>
      <c r="H93" s="17">
        <v>600</v>
      </c>
      <c r="I93" s="80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1" customFormat="1" x14ac:dyDescent="0.25">
      <c r="A94" s="5">
        <v>85</v>
      </c>
      <c r="B94" s="6"/>
      <c r="C94" s="6" t="s">
        <v>166</v>
      </c>
      <c r="D94" s="7"/>
      <c r="E94" s="5">
        <v>6</v>
      </c>
      <c r="F94" s="7" t="s">
        <v>93</v>
      </c>
      <c r="G94" s="17">
        <v>145</v>
      </c>
      <c r="H94" s="17">
        <v>870</v>
      </c>
      <c r="I94" s="80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s="1" customFormat="1" x14ac:dyDescent="0.25">
      <c r="A95" s="5">
        <v>86</v>
      </c>
      <c r="B95" s="6"/>
      <c r="C95" s="6" t="s">
        <v>142</v>
      </c>
      <c r="D95" s="7"/>
      <c r="E95" s="5">
        <v>15</v>
      </c>
      <c r="F95" s="7" t="s">
        <v>93</v>
      </c>
      <c r="G95" s="17">
        <v>26</v>
      </c>
      <c r="H95" s="17">
        <v>390</v>
      </c>
      <c r="I95" s="8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s="1" customFormat="1" x14ac:dyDescent="0.25">
      <c r="A96" s="5">
        <v>87</v>
      </c>
      <c r="B96" s="6"/>
      <c r="C96" s="6" t="s">
        <v>143</v>
      </c>
      <c r="D96" s="7"/>
      <c r="E96" s="5">
        <v>40</v>
      </c>
      <c r="F96" s="7" t="s">
        <v>101</v>
      </c>
      <c r="G96" s="17">
        <v>70</v>
      </c>
      <c r="H96" s="17">
        <v>2800</v>
      </c>
      <c r="I96" s="80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s="1" customFormat="1" x14ac:dyDescent="0.25">
      <c r="A97" s="5">
        <v>88</v>
      </c>
      <c r="B97" s="6"/>
      <c r="C97" s="6" t="s">
        <v>144</v>
      </c>
      <c r="D97" s="7"/>
      <c r="E97" s="5">
        <v>80</v>
      </c>
      <c r="F97" s="7" t="s">
        <v>93</v>
      </c>
      <c r="G97" s="17">
        <v>65</v>
      </c>
      <c r="H97" s="17">
        <v>5200</v>
      </c>
      <c r="I97" s="80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1" customFormat="1" x14ac:dyDescent="0.25">
      <c r="A98" s="5">
        <v>89</v>
      </c>
      <c r="B98" s="6"/>
      <c r="C98" s="6" t="s">
        <v>145</v>
      </c>
      <c r="D98" s="7"/>
      <c r="E98" s="5">
        <v>80</v>
      </c>
      <c r="F98" s="7" t="s">
        <v>93</v>
      </c>
      <c r="G98" s="17">
        <v>250</v>
      </c>
      <c r="H98" s="17">
        <v>20000</v>
      </c>
      <c r="I98" s="80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s="1" customFormat="1" x14ac:dyDescent="0.25">
      <c r="A99" s="5">
        <v>90</v>
      </c>
      <c r="B99" s="6"/>
      <c r="C99" s="6" t="s">
        <v>146</v>
      </c>
      <c r="D99" s="7"/>
      <c r="E99" s="5">
        <v>80</v>
      </c>
      <c r="F99" s="7" t="s">
        <v>93</v>
      </c>
      <c r="G99" s="17">
        <v>450</v>
      </c>
      <c r="H99" s="17">
        <v>36000</v>
      </c>
      <c r="I99" s="80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s="1" customFormat="1" x14ac:dyDescent="0.25">
      <c r="A100" s="5">
        <v>91</v>
      </c>
      <c r="B100" s="6"/>
      <c r="C100" s="6" t="s">
        <v>167</v>
      </c>
      <c r="D100" s="7"/>
      <c r="E100" s="5">
        <v>10</v>
      </c>
      <c r="F100" s="7" t="s">
        <v>85</v>
      </c>
      <c r="G100" s="17">
        <v>150</v>
      </c>
      <c r="H100" s="17">
        <v>1500</v>
      </c>
      <c r="I100" s="80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1" customFormat="1" x14ac:dyDescent="0.25">
      <c r="A101" s="5">
        <v>92</v>
      </c>
      <c r="B101" s="6"/>
      <c r="C101" s="6" t="s">
        <v>147</v>
      </c>
      <c r="D101" s="7"/>
      <c r="E101" s="5">
        <v>80</v>
      </c>
      <c r="F101" s="7" t="s">
        <v>93</v>
      </c>
      <c r="G101" s="17">
        <v>500</v>
      </c>
      <c r="H101" s="17">
        <v>40000</v>
      </c>
      <c r="I101" s="80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s="1" customFormat="1" x14ac:dyDescent="0.25">
      <c r="A102" s="5">
        <v>93</v>
      </c>
      <c r="B102" s="6"/>
      <c r="C102" s="6" t="s">
        <v>148</v>
      </c>
      <c r="D102" s="7"/>
      <c r="E102" s="5">
        <v>80</v>
      </c>
      <c r="F102" s="7" t="s">
        <v>93</v>
      </c>
      <c r="G102" s="17">
        <v>140</v>
      </c>
      <c r="H102" s="17">
        <v>11200</v>
      </c>
      <c r="I102" s="80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s="1" customFormat="1" x14ac:dyDescent="0.25">
      <c r="A103" s="5">
        <v>94</v>
      </c>
      <c r="B103" s="6"/>
      <c r="C103" s="6" t="s">
        <v>149</v>
      </c>
      <c r="D103" s="7"/>
      <c r="E103" s="5">
        <v>80</v>
      </c>
      <c r="F103" s="7" t="s">
        <v>93</v>
      </c>
      <c r="G103" s="17">
        <v>45</v>
      </c>
      <c r="H103" s="17">
        <v>3600</v>
      </c>
      <c r="I103" s="80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s="1" customFormat="1" x14ac:dyDescent="0.25">
      <c r="A104" s="5">
        <v>95</v>
      </c>
      <c r="B104" s="6"/>
      <c r="C104" s="6" t="s">
        <v>168</v>
      </c>
      <c r="D104" s="7"/>
      <c r="E104" s="5">
        <v>10</v>
      </c>
      <c r="F104" s="7" t="s">
        <v>85</v>
      </c>
      <c r="G104" s="17">
        <v>120</v>
      </c>
      <c r="H104" s="17">
        <v>1200</v>
      </c>
      <c r="I104" s="80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s="1" customFormat="1" x14ac:dyDescent="0.25">
      <c r="A105" s="5">
        <v>96</v>
      </c>
      <c r="B105" s="6"/>
      <c r="C105" s="6" t="s">
        <v>169</v>
      </c>
      <c r="D105" s="7"/>
      <c r="E105" s="5">
        <v>10</v>
      </c>
      <c r="F105" s="7" t="s">
        <v>85</v>
      </c>
      <c r="G105" s="17">
        <v>180</v>
      </c>
      <c r="H105" s="17">
        <v>1800</v>
      </c>
      <c r="I105" s="80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s="1" customFormat="1" x14ac:dyDescent="0.25">
      <c r="A106" s="5">
        <v>97</v>
      </c>
      <c r="B106" s="6"/>
      <c r="C106" s="6" t="s">
        <v>170</v>
      </c>
      <c r="D106" s="7"/>
      <c r="E106" s="5">
        <v>10</v>
      </c>
      <c r="F106" s="7" t="s">
        <v>85</v>
      </c>
      <c r="G106" s="17">
        <v>120</v>
      </c>
      <c r="H106" s="17">
        <v>1200</v>
      </c>
      <c r="I106" s="80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s="1" customFormat="1" x14ac:dyDescent="0.25">
      <c r="A107" s="5">
        <v>98</v>
      </c>
      <c r="B107" s="6"/>
      <c r="C107" s="6" t="s">
        <v>171</v>
      </c>
      <c r="D107" s="7"/>
      <c r="E107" s="5">
        <v>10</v>
      </c>
      <c r="F107" s="7" t="s">
        <v>85</v>
      </c>
      <c r="G107" s="17">
        <v>180</v>
      </c>
      <c r="H107" s="17">
        <v>1800</v>
      </c>
      <c r="I107" s="80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s="1" customFormat="1" x14ac:dyDescent="0.25">
      <c r="A108" s="5">
        <v>99</v>
      </c>
      <c r="B108" s="6"/>
      <c r="C108" s="6" t="s">
        <v>172</v>
      </c>
      <c r="D108" s="7"/>
      <c r="E108" s="5">
        <v>45</v>
      </c>
      <c r="F108" s="7" t="s">
        <v>153</v>
      </c>
      <c r="G108" s="17">
        <v>35</v>
      </c>
      <c r="H108" s="17">
        <v>1575</v>
      </c>
      <c r="I108" s="80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s="1" customFormat="1" x14ac:dyDescent="0.25">
      <c r="A109" s="5">
        <v>100</v>
      </c>
      <c r="B109" s="6"/>
      <c r="C109" s="6" t="s">
        <v>162</v>
      </c>
      <c r="D109" s="7"/>
      <c r="E109" s="5">
        <v>1</v>
      </c>
      <c r="F109" s="7" t="s">
        <v>83</v>
      </c>
      <c r="G109" s="17">
        <v>42000</v>
      </c>
      <c r="H109" s="17">
        <v>42000</v>
      </c>
      <c r="I109" s="80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s="1" customFormat="1" x14ac:dyDescent="0.25">
      <c r="A110" s="5">
        <v>101</v>
      </c>
      <c r="B110" s="6"/>
      <c r="C110" s="6" t="s">
        <v>156</v>
      </c>
      <c r="D110" s="7"/>
      <c r="E110" s="5">
        <v>2</v>
      </c>
      <c r="F110" s="7" t="s">
        <v>157</v>
      </c>
      <c r="G110" s="17">
        <v>500</v>
      </c>
      <c r="H110" s="17">
        <v>1000</v>
      </c>
      <c r="I110" s="8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s="1" customFormat="1" x14ac:dyDescent="0.25">
      <c r="A111" s="5">
        <v>102</v>
      </c>
      <c r="B111" s="6"/>
      <c r="C111" s="6" t="s">
        <v>158</v>
      </c>
      <c r="D111" s="7"/>
      <c r="E111" s="5">
        <v>2</v>
      </c>
      <c r="F111" s="7" t="s">
        <v>157</v>
      </c>
      <c r="G111" s="17">
        <v>550</v>
      </c>
      <c r="H111" s="17">
        <v>1100</v>
      </c>
      <c r="I111" s="80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s="1" customFormat="1" x14ac:dyDescent="0.25">
      <c r="A112" s="5">
        <v>103</v>
      </c>
      <c r="B112" s="6"/>
      <c r="C112" s="6" t="s">
        <v>159</v>
      </c>
      <c r="D112" s="7"/>
      <c r="E112" s="5">
        <v>2</v>
      </c>
      <c r="F112" s="7" t="s">
        <v>157</v>
      </c>
      <c r="G112" s="17">
        <v>550</v>
      </c>
      <c r="H112" s="17">
        <v>1100</v>
      </c>
      <c r="I112" s="80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5" s="1" customFormat="1" x14ac:dyDescent="0.25">
      <c r="A113" s="5">
        <v>104</v>
      </c>
      <c r="B113" s="6"/>
      <c r="C113" s="6" t="s">
        <v>160</v>
      </c>
      <c r="D113" s="7"/>
      <c r="E113" s="5">
        <v>2</v>
      </c>
      <c r="F113" s="7" t="s">
        <v>157</v>
      </c>
      <c r="G113" s="17">
        <v>550</v>
      </c>
      <c r="H113" s="17">
        <v>1100</v>
      </c>
      <c r="I113" s="80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5" s="1" customFormat="1" x14ac:dyDescent="0.25">
      <c r="A114" s="5">
        <v>105</v>
      </c>
      <c r="B114" s="6"/>
      <c r="C114" s="6" t="s">
        <v>173</v>
      </c>
      <c r="D114" s="7"/>
      <c r="E114" s="5">
        <v>2</v>
      </c>
      <c r="F114" s="7" t="s">
        <v>93</v>
      </c>
      <c r="G114" s="17">
        <v>1000</v>
      </c>
      <c r="H114" s="17">
        <v>2000</v>
      </c>
      <c r="I114" s="80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5" s="1" customFormat="1" ht="25.5" x14ac:dyDescent="0.25">
      <c r="A115" s="5">
        <v>106</v>
      </c>
      <c r="B115" s="13" t="s">
        <v>102</v>
      </c>
      <c r="C115" s="13" t="s">
        <v>174</v>
      </c>
      <c r="D115" s="14" t="s">
        <v>35</v>
      </c>
      <c r="E115" s="14"/>
      <c r="F115" s="14"/>
      <c r="G115" s="13"/>
      <c r="H115" s="15">
        <f>SUM(H116:H151)</f>
        <v>200000</v>
      </c>
      <c r="I115" s="14" t="s">
        <v>68</v>
      </c>
      <c r="J115" s="16"/>
      <c r="K115" s="16"/>
      <c r="L115" s="16">
        <v>1</v>
      </c>
      <c r="M115" s="16"/>
      <c r="N115" s="16"/>
      <c r="O115" s="16"/>
      <c r="P115" s="16"/>
      <c r="Q115" s="16"/>
      <c r="R115" s="16"/>
      <c r="S115" s="16"/>
      <c r="T115" s="16"/>
      <c r="U115" s="16"/>
      <c r="Y115" s="210">
        <f>H115</f>
        <v>200000</v>
      </c>
    </row>
    <row r="116" spans="1:25" s="1" customFormat="1" x14ac:dyDescent="0.25">
      <c r="A116" s="5">
        <v>107</v>
      </c>
      <c r="B116" s="6"/>
      <c r="C116" s="6" t="s">
        <v>130</v>
      </c>
      <c r="D116" s="7"/>
      <c r="E116" s="5">
        <v>10</v>
      </c>
      <c r="F116" s="7" t="s">
        <v>101</v>
      </c>
      <c r="G116" s="17">
        <v>50</v>
      </c>
      <c r="H116" s="17">
        <v>500</v>
      </c>
      <c r="I116" s="80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5" s="1" customFormat="1" x14ac:dyDescent="0.25">
      <c r="A117" s="5">
        <v>108</v>
      </c>
      <c r="B117" s="6"/>
      <c r="C117" s="6" t="s">
        <v>164</v>
      </c>
      <c r="D117" s="7"/>
      <c r="E117" s="5">
        <v>10</v>
      </c>
      <c r="F117" s="7" t="s">
        <v>93</v>
      </c>
      <c r="G117" s="17">
        <v>45</v>
      </c>
      <c r="H117" s="17">
        <v>450</v>
      </c>
      <c r="I117" s="80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5" s="1" customFormat="1" x14ac:dyDescent="0.25">
      <c r="A118" s="5">
        <v>109</v>
      </c>
      <c r="B118" s="6"/>
      <c r="C118" s="6" t="s">
        <v>131</v>
      </c>
      <c r="D118" s="7"/>
      <c r="E118" s="5">
        <v>15</v>
      </c>
      <c r="F118" s="7" t="s">
        <v>93</v>
      </c>
      <c r="G118" s="17">
        <v>85</v>
      </c>
      <c r="H118" s="17">
        <v>1275</v>
      </c>
      <c r="I118" s="80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5" s="1" customFormat="1" x14ac:dyDescent="0.25">
      <c r="A119" s="5">
        <v>110</v>
      </c>
      <c r="B119" s="6"/>
      <c r="C119" s="6" t="s">
        <v>132</v>
      </c>
      <c r="D119" s="7"/>
      <c r="E119" s="5">
        <v>5</v>
      </c>
      <c r="F119" s="7" t="s">
        <v>91</v>
      </c>
      <c r="G119" s="17">
        <v>240</v>
      </c>
      <c r="H119" s="17">
        <v>1200</v>
      </c>
      <c r="I119" s="80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5" s="1" customFormat="1" x14ac:dyDescent="0.25">
      <c r="A120" s="5">
        <v>111</v>
      </c>
      <c r="B120" s="6"/>
      <c r="C120" s="6" t="s">
        <v>165</v>
      </c>
      <c r="D120" s="7"/>
      <c r="E120" s="5">
        <v>10</v>
      </c>
      <c r="F120" s="7" t="s">
        <v>93</v>
      </c>
      <c r="G120" s="17">
        <v>300</v>
      </c>
      <c r="H120" s="17">
        <v>3000</v>
      </c>
      <c r="I120" s="80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5" s="1" customFormat="1" x14ac:dyDescent="0.25">
      <c r="A121" s="5">
        <v>112</v>
      </c>
      <c r="B121" s="6"/>
      <c r="C121" s="6" t="s">
        <v>133</v>
      </c>
      <c r="D121" s="7"/>
      <c r="E121" s="5">
        <v>5</v>
      </c>
      <c r="F121" s="7" t="s">
        <v>93</v>
      </c>
      <c r="G121" s="17">
        <v>55</v>
      </c>
      <c r="H121" s="17">
        <v>275</v>
      </c>
      <c r="I121" s="80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5" s="1" customFormat="1" x14ac:dyDescent="0.25">
      <c r="A122" s="5">
        <v>113</v>
      </c>
      <c r="B122" s="6"/>
      <c r="C122" s="6" t="s">
        <v>134</v>
      </c>
      <c r="D122" s="7"/>
      <c r="E122" s="5">
        <v>5</v>
      </c>
      <c r="F122" s="7" t="s">
        <v>93</v>
      </c>
      <c r="G122" s="17">
        <v>55</v>
      </c>
      <c r="H122" s="17">
        <v>275</v>
      </c>
      <c r="I122" s="8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5" s="1" customFormat="1" x14ac:dyDescent="0.25">
      <c r="A123" s="5">
        <v>114</v>
      </c>
      <c r="B123" s="6"/>
      <c r="C123" s="6" t="s">
        <v>135</v>
      </c>
      <c r="D123" s="7"/>
      <c r="E123" s="5">
        <v>5</v>
      </c>
      <c r="F123" s="7" t="s">
        <v>101</v>
      </c>
      <c r="G123" s="17">
        <v>85</v>
      </c>
      <c r="H123" s="17">
        <v>425</v>
      </c>
      <c r="I123" s="80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5" s="1" customFormat="1" x14ac:dyDescent="0.25">
      <c r="A124" s="5">
        <v>115</v>
      </c>
      <c r="B124" s="6"/>
      <c r="C124" s="6" t="s">
        <v>136</v>
      </c>
      <c r="D124" s="7"/>
      <c r="E124" s="5">
        <v>5</v>
      </c>
      <c r="F124" s="7" t="s">
        <v>108</v>
      </c>
      <c r="G124" s="17">
        <v>150</v>
      </c>
      <c r="H124" s="17">
        <v>750</v>
      </c>
      <c r="I124" s="80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5" s="1" customFormat="1" x14ac:dyDescent="0.25">
      <c r="A125" s="5">
        <v>116</v>
      </c>
      <c r="B125" s="6"/>
      <c r="C125" s="6" t="s">
        <v>137</v>
      </c>
      <c r="D125" s="7"/>
      <c r="E125" s="5">
        <v>33</v>
      </c>
      <c r="F125" s="7" t="s">
        <v>93</v>
      </c>
      <c r="G125" s="17">
        <v>15</v>
      </c>
      <c r="H125" s="17">
        <v>495</v>
      </c>
      <c r="I125" s="80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5" s="1" customFormat="1" x14ac:dyDescent="0.25">
      <c r="A126" s="5">
        <v>117</v>
      </c>
      <c r="B126" s="6"/>
      <c r="C126" s="6" t="s">
        <v>138</v>
      </c>
      <c r="D126" s="7"/>
      <c r="E126" s="5">
        <v>15</v>
      </c>
      <c r="F126" s="7" t="s">
        <v>108</v>
      </c>
      <c r="G126" s="17">
        <v>100</v>
      </c>
      <c r="H126" s="17">
        <v>1500</v>
      </c>
      <c r="I126" s="80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5" s="1" customFormat="1" x14ac:dyDescent="0.25">
      <c r="A127" s="5">
        <v>118</v>
      </c>
      <c r="B127" s="6"/>
      <c r="C127" s="6" t="s">
        <v>96</v>
      </c>
      <c r="D127" s="7"/>
      <c r="E127" s="5">
        <v>44</v>
      </c>
      <c r="F127" s="7" t="s">
        <v>93</v>
      </c>
      <c r="G127" s="17">
        <v>55</v>
      </c>
      <c r="H127" s="17">
        <v>2420</v>
      </c>
      <c r="I127" s="8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5" s="1" customFormat="1" x14ac:dyDescent="0.25">
      <c r="A128" s="5">
        <v>119</v>
      </c>
      <c r="B128" s="6"/>
      <c r="C128" s="6" t="s">
        <v>139</v>
      </c>
      <c r="D128" s="7"/>
      <c r="E128" s="5">
        <v>2</v>
      </c>
      <c r="F128" s="7" t="s">
        <v>93</v>
      </c>
      <c r="G128" s="17">
        <v>3500</v>
      </c>
      <c r="H128" s="17">
        <v>7000</v>
      </c>
      <c r="I128" s="8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1" customFormat="1" x14ac:dyDescent="0.25">
      <c r="A129" s="5">
        <v>120</v>
      </c>
      <c r="B129" s="6"/>
      <c r="C129" s="6" t="s">
        <v>140</v>
      </c>
      <c r="D129" s="7"/>
      <c r="E129" s="5">
        <v>2</v>
      </c>
      <c r="F129" s="7" t="s">
        <v>93</v>
      </c>
      <c r="G129" s="17">
        <v>1200</v>
      </c>
      <c r="H129" s="17">
        <v>2400</v>
      </c>
      <c r="I129" s="80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s="1" customFormat="1" x14ac:dyDescent="0.25">
      <c r="A130" s="5">
        <v>121</v>
      </c>
      <c r="B130" s="6"/>
      <c r="C130" s="6" t="s">
        <v>141</v>
      </c>
      <c r="D130" s="7"/>
      <c r="E130" s="5">
        <v>6</v>
      </c>
      <c r="F130" s="7" t="s">
        <v>93</v>
      </c>
      <c r="G130" s="17">
        <v>100</v>
      </c>
      <c r="H130" s="17">
        <v>600</v>
      </c>
      <c r="I130" s="8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s="1" customFormat="1" x14ac:dyDescent="0.25">
      <c r="A131" s="5">
        <v>122</v>
      </c>
      <c r="B131" s="6"/>
      <c r="C131" s="6" t="s">
        <v>166</v>
      </c>
      <c r="D131" s="7"/>
      <c r="E131" s="5">
        <v>6</v>
      </c>
      <c r="F131" s="7" t="s">
        <v>93</v>
      </c>
      <c r="G131" s="17">
        <v>145</v>
      </c>
      <c r="H131" s="17">
        <v>870</v>
      </c>
      <c r="I131" s="80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s="1" customFormat="1" x14ac:dyDescent="0.25">
      <c r="A132" s="5">
        <v>123</v>
      </c>
      <c r="B132" s="6"/>
      <c r="C132" s="6" t="s">
        <v>142</v>
      </c>
      <c r="D132" s="7"/>
      <c r="E132" s="5">
        <v>15</v>
      </c>
      <c r="F132" s="7" t="s">
        <v>93</v>
      </c>
      <c r="G132" s="17">
        <v>26</v>
      </c>
      <c r="H132" s="17">
        <v>390</v>
      </c>
      <c r="I132" s="8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s="1" customFormat="1" x14ac:dyDescent="0.25">
      <c r="A133" s="5">
        <v>124</v>
      </c>
      <c r="B133" s="6"/>
      <c r="C133" s="6" t="s">
        <v>143</v>
      </c>
      <c r="D133" s="7"/>
      <c r="E133" s="5">
        <v>40</v>
      </c>
      <c r="F133" s="7" t="s">
        <v>101</v>
      </c>
      <c r="G133" s="17">
        <v>70</v>
      </c>
      <c r="H133" s="17">
        <v>2800</v>
      </c>
      <c r="I133" s="8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s="1" customFormat="1" x14ac:dyDescent="0.25">
      <c r="A134" s="5">
        <v>125</v>
      </c>
      <c r="B134" s="6"/>
      <c r="C134" s="6" t="s">
        <v>144</v>
      </c>
      <c r="D134" s="7"/>
      <c r="E134" s="5">
        <v>80</v>
      </c>
      <c r="F134" s="7" t="s">
        <v>93</v>
      </c>
      <c r="G134" s="17">
        <v>65</v>
      </c>
      <c r="H134" s="17">
        <v>5200</v>
      </c>
      <c r="I134" s="80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1" customFormat="1" x14ac:dyDescent="0.25">
      <c r="A135" s="5">
        <v>126</v>
      </c>
      <c r="B135" s="6"/>
      <c r="C135" s="6" t="s">
        <v>145</v>
      </c>
      <c r="D135" s="7"/>
      <c r="E135" s="5">
        <v>80</v>
      </c>
      <c r="F135" s="7" t="s">
        <v>93</v>
      </c>
      <c r="G135" s="17">
        <v>250</v>
      </c>
      <c r="H135" s="17">
        <v>20000</v>
      </c>
      <c r="I135" s="80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s="1" customFormat="1" x14ac:dyDescent="0.25">
      <c r="A136" s="5">
        <v>127</v>
      </c>
      <c r="B136" s="6"/>
      <c r="C136" s="6" t="s">
        <v>146</v>
      </c>
      <c r="D136" s="7"/>
      <c r="E136" s="5">
        <v>80</v>
      </c>
      <c r="F136" s="7" t="s">
        <v>93</v>
      </c>
      <c r="G136" s="17">
        <v>450</v>
      </c>
      <c r="H136" s="17">
        <v>36000</v>
      </c>
      <c r="I136" s="80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s="1" customFormat="1" x14ac:dyDescent="0.25">
      <c r="A137" s="5">
        <v>128</v>
      </c>
      <c r="B137" s="6"/>
      <c r="C137" s="6" t="s">
        <v>147</v>
      </c>
      <c r="D137" s="7"/>
      <c r="E137" s="5">
        <v>80</v>
      </c>
      <c r="F137" s="7" t="s">
        <v>93</v>
      </c>
      <c r="G137" s="17">
        <v>500</v>
      </c>
      <c r="H137" s="17">
        <v>40000</v>
      </c>
      <c r="I137" s="80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s="1" customFormat="1" x14ac:dyDescent="0.25">
      <c r="A138" s="5">
        <v>129</v>
      </c>
      <c r="B138" s="6"/>
      <c r="C138" s="6" t="s">
        <v>148</v>
      </c>
      <c r="D138" s="7"/>
      <c r="E138" s="5">
        <v>80</v>
      </c>
      <c r="F138" s="7" t="s">
        <v>175</v>
      </c>
      <c r="G138" s="17">
        <v>140</v>
      </c>
      <c r="H138" s="17">
        <v>11200</v>
      </c>
      <c r="I138" s="80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s="1" customFormat="1" x14ac:dyDescent="0.25">
      <c r="A139" s="5">
        <v>130</v>
      </c>
      <c r="B139" s="6"/>
      <c r="C139" s="6" t="s">
        <v>149</v>
      </c>
      <c r="D139" s="7"/>
      <c r="E139" s="5">
        <v>80</v>
      </c>
      <c r="F139" s="7" t="s">
        <v>175</v>
      </c>
      <c r="G139" s="17">
        <v>45</v>
      </c>
      <c r="H139" s="17">
        <v>3600</v>
      </c>
      <c r="I139" s="80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1" customFormat="1" x14ac:dyDescent="0.25">
      <c r="A140" s="5">
        <v>131</v>
      </c>
      <c r="B140" s="6"/>
      <c r="C140" s="6" t="s">
        <v>167</v>
      </c>
      <c r="D140" s="7"/>
      <c r="E140" s="5">
        <v>10</v>
      </c>
      <c r="F140" s="7" t="s">
        <v>85</v>
      </c>
      <c r="G140" s="17">
        <v>150</v>
      </c>
      <c r="H140" s="17">
        <v>1500</v>
      </c>
      <c r="I140" s="80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s="1" customFormat="1" x14ac:dyDescent="0.25">
      <c r="A141" s="5">
        <v>132</v>
      </c>
      <c r="B141" s="6"/>
      <c r="C141" s="6" t="s">
        <v>168</v>
      </c>
      <c r="D141" s="7"/>
      <c r="E141" s="5">
        <v>10</v>
      </c>
      <c r="F141" s="7" t="s">
        <v>85</v>
      </c>
      <c r="G141" s="17">
        <v>120</v>
      </c>
      <c r="H141" s="17">
        <v>1200</v>
      </c>
      <c r="I141" s="80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s="1" customFormat="1" x14ac:dyDescent="0.25">
      <c r="A142" s="5">
        <v>133</v>
      </c>
      <c r="B142" s="6"/>
      <c r="C142" s="6" t="s">
        <v>169</v>
      </c>
      <c r="D142" s="7"/>
      <c r="E142" s="5">
        <v>10</v>
      </c>
      <c r="F142" s="7" t="s">
        <v>85</v>
      </c>
      <c r="G142" s="17">
        <v>180</v>
      </c>
      <c r="H142" s="17">
        <v>1800</v>
      </c>
      <c r="I142" s="80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s="1" customFormat="1" x14ac:dyDescent="0.25">
      <c r="A143" s="5">
        <v>134</v>
      </c>
      <c r="B143" s="6"/>
      <c r="C143" s="6" t="s">
        <v>170</v>
      </c>
      <c r="D143" s="7"/>
      <c r="E143" s="5">
        <v>10</v>
      </c>
      <c r="F143" s="7" t="s">
        <v>85</v>
      </c>
      <c r="G143" s="17">
        <v>120</v>
      </c>
      <c r="H143" s="17">
        <v>1200</v>
      </c>
      <c r="I143" s="80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s="1" customFormat="1" x14ac:dyDescent="0.25">
      <c r="A144" s="5">
        <v>135</v>
      </c>
      <c r="B144" s="6"/>
      <c r="C144" s="6" t="s">
        <v>171</v>
      </c>
      <c r="D144" s="7"/>
      <c r="E144" s="5">
        <v>10</v>
      </c>
      <c r="F144" s="7" t="s">
        <v>85</v>
      </c>
      <c r="G144" s="17">
        <v>180</v>
      </c>
      <c r="H144" s="17">
        <v>1800</v>
      </c>
      <c r="I144" s="80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30" s="1" customFormat="1" x14ac:dyDescent="0.25">
      <c r="A145" s="5">
        <v>136</v>
      </c>
      <c r="B145" s="6"/>
      <c r="C145" s="6" t="s">
        <v>172</v>
      </c>
      <c r="D145" s="7"/>
      <c r="E145" s="5">
        <v>45</v>
      </c>
      <c r="F145" s="7" t="s">
        <v>153</v>
      </c>
      <c r="G145" s="17">
        <v>35</v>
      </c>
      <c r="H145" s="17">
        <v>1575</v>
      </c>
      <c r="I145" s="80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30" s="1" customFormat="1" x14ac:dyDescent="0.25">
      <c r="A146" s="5">
        <v>137</v>
      </c>
      <c r="B146" s="6"/>
      <c r="C146" s="6" t="s">
        <v>162</v>
      </c>
      <c r="D146" s="7"/>
      <c r="E146" s="5">
        <v>1</v>
      </c>
      <c r="F146" s="7" t="s">
        <v>83</v>
      </c>
      <c r="G146" s="17">
        <v>42000</v>
      </c>
      <c r="H146" s="17">
        <v>42000</v>
      </c>
      <c r="I146" s="80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30" s="1" customFormat="1" x14ac:dyDescent="0.25">
      <c r="A147" s="5">
        <v>138</v>
      </c>
      <c r="B147" s="6"/>
      <c r="C147" s="6" t="s">
        <v>156</v>
      </c>
      <c r="D147" s="7"/>
      <c r="E147" s="5">
        <v>2</v>
      </c>
      <c r="F147" s="7" t="s">
        <v>157</v>
      </c>
      <c r="G147" s="17">
        <v>500</v>
      </c>
      <c r="H147" s="17">
        <v>1000</v>
      </c>
      <c r="I147" s="80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30" s="1" customFormat="1" x14ac:dyDescent="0.25">
      <c r="A148" s="5">
        <v>139</v>
      </c>
      <c r="B148" s="6"/>
      <c r="C148" s="6" t="s">
        <v>158</v>
      </c>
      <c r="D148" s="7"/>
      <c r="E148" s="5">
        <v>2</v>
      </c>
      <c r="F148" s="7" t="s">
        <v>157</v>
      </c>
      <c r="G148" s="17">
        <v>550</v>
      </c>
      <c r="H148" s="17">
        <v>1100</v>
      </c>
      <c r="I148" s="80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30" s="1" customFormat="1" x14ac:dyDescent="0.25">
      <c r="A149" s="5">
        <v>140</v>
      </c>
      <c r="B149" s="6"/>
      <c r="C149" s="6" t="s">
        <v>159</v>
      </c>
      <c r="D149" s="7"/>
      <c r="E149" s="5">
        <v>2</v>
      </c>
      <c r="F149" s="7" t="s">
        <v>157</v>
      </c>
      <c r="G149" s="17">
        <v>550</v>
      </c>
      <c r="H149" s="17">
        <v>1100</v>
      </c>
      <c r="I149" s="80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30" s="1" customFormat="1" x14ac:dyDescent="0.25">
      <c r="A150" s="5">
        <v>141</v>
      </c>
      <c r="B150" s="6"/>
      <c r="C150" s="6" t="s">
        <v>160</v>
      </c>
      <c r="D150" s="7"/>
      <c r="E150" s="5">
        <v>2</v>
      </c>
      <c r="F150" s="7" t="s">
        <v>157</v>
      </c>
      <c r="G150" s="17">
        <v>550</v>
      </c>
      <c r="H150" s="17">
        <v>1100</v>
      </c>
      <c r="I150" s="80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30" s="1" customFormat="1" x14ac:dyDescent="0.25">
      <c r="A151" s="5">
        <v>142</v>
      </c>
      <c r="B151" s="6"/>
      <c r="C151" s="6" t="s">
        <v>173</v>
      </c>
      <c r="D151" s="7"/>
      <c r="E151" s="5">
        <v>2</v>
      </c>
      <c r="F151" s="7" t="s">
        <v>93</v>
      </c>
      <c r="G151" s="17">
        <v>1000</v>
      </c>
      <c r="H151" s="17">
        <v>2000</v>
      </c>
      <c r="I151" s="80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30" s="1" customFormat="1" ht="25.5" x14ac:dyDescent="0.25">
      <c r="A152" s="5">
        <v>143</v>
      </c>
      <c r="B152" s="13" t="s">
        <v>102</v>
      </c>
      <c r="C152" s="13" t="s">
        <v>34</v>
      </c>
      <c r="D152" s="14" t="s">
        <v>35</v>
      </c>
      <c r="E152" s="14"/>
      <c r="F152" s="14"/>
      <c r="G152" s="13"/>
      <c r="H152" s="15">
        <v>188364</v>
      </c>
      <c r="I152" s="14" t="s">
        <v>68</v>
      </c>
      <c r="J152" s="16"/>
      <c r="K152" s="16"/>
      <c r="L152" s="16"/>
      <c r="M152" s="16"/>
      <c r="N152" s="16"/>
      <c r="O152" s="16"/>
      <c r="P152" s="16"/>
      <c r="Q152" s="16">
        <v>1</v>
      </c>
      <c r="R152" s="16"/>
      <c r="S152" s="16"/>
      <c r="T152" s="16"/>
      <c r="U152" s="16"/>
      <c r="AD152" s="210">
        <f>H152</f>
        <v>188364</v>
      </c>
    </row>
    <row r="153" spans="1:30" s="1" customFormat="1" x14ac:dyDescent="0.25">
      <c r="A153" s="5">
        <v>144</v>
      </c>
      <c r="B153" s="6"/>
      <c r="C153" s="6" t="s">
        <v>176</v>
      </c>
      <c r="D153" s="7"/>
      <c r="E153" s="5">
        <v>150</v>
      </c>
      <c r="F153" s="7" t="s">
        <v>85</v>
      </c>
      <c r="G153" s="17">
        <v>180</v>
      </c>
      <c r="H153" s="17">
        <v>27000</v>
      </c>
      <c r="I153" s="80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30" s="1" customFormat="1" x14ac:dyDescent="0.25">
      <c r="A154" s="5">
        <v>145</v>
      </c>
      <c r="B154" s="6"/>
      <c r="C154" s="6" t="s">
        <v>177</v>
      </c>
      <c r="D154" s="7"/>
      <c r="E154" s="5">
        <v>150</v>
      </c>
      <c r="F154" s="7" t="s">
        <v>85</v>
      </c>
      <c r="G154" s="17">
        <v>150</v>
      </c>
      <c r="H154" s="17">
        <v>22500</v>
      </c>
      <c r="I154" s="80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30" s="1" customFormat="1" x14ac:dyDescent="0.25">
      <c r="A155" s="5">
        <v>146</v>
      </c>
      <c r="B155" s="6"/>
      <c r="C155" s="6" t="s">
        <v>178</v>
      </c>
      <c r="D155" s="7"/>
      <c r="E155" s="5">
        <v>150</v>
      </c>
      <c r="F155" s="7" t="s">
        <v>85</v>
      </c>
      <c r="G155" s="17">
        <v>120</v>
      </c>
      <c r="H155" s="17">
        <v>18000</v>
      </c>
      <c r="I155" s="80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30" s="1" customFormat="1" x14ac:dyDescent="0.25">
      <c r="A156" s="5">
        <v>147</v>
      </c>
      <c r="B156" s="6"/>
      <c r="C156" s="6" t="s">
        <v>179</v>
      </c>
      <c r="D156" s="7"/>
      <c r="E156" s="5">
        <v>150</v>
      </c>
      <c r="F156" s="7" t="s">
        <v>85</v>
      </c>
      <c r="G156" s="17">
        <v>180</v>
      </c>
      <c r="H156" s="17">
        <v>27000</v>
      </c>
      <c r="I156" s="80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30" s="1" customFormat="1" x14ac:dyDescent="0.25">
      <c r="A157" s="5">
        <v>148</v>
      </c>
      <c r="B157" s="6"/>
      <c r="C157" s="6" t="s">
        <v>180</v>
      </c>
      <c r="D157" s="7"/>
      <c r="E157" s="5">
        <v>150</v>
      </c>
      <c r="F157" s="7" t="s">
        <v>85</v>
      </c>
      <c r="G157" s="17">
        <v>120</v>
      </c>
      <c r="H157" s="17">
        <v>18000</v>
      </c>
      <c r="I157" s="80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30" s="1" customFormat="1" x14ac:dyDescent="0.25">
      <c r="A158" s="5">
        <v>149</v>
      </c>
      <c r="B158" s="6"/>
      <c r="C158" s="6" t="s">
        <v>106</v>
      </c>
      <c r="D158" s="7"/>
      <c r="E158" s="5">
        <v>20</v>
      </c>
      <c r="F158" s="7" t="s">
        <v>101</v>
      </c>
      <c r="G158" s="17">
        <v>450</v>
      </c>
      <c r="H158" s="17">
        <v>9000</v>
      </c>
      <c r="I158" s="80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30" s="1" customFormat="1" x14ac:dyDescent="0.25">
      <c r="A159" s="5">
        <v>150</v>
      </c>
      <c r="B159" s="6"/>
      <c r="C159" s="6" t="s">
        <v>181</v>
      </c>
      <c r="D159" s="7"/>
      <c r="E159" s="5">
        <v>5</v>
      </c>
      <c r="F159" s="7" t="s">
        <v>108</v>
      </c>
      <c r="G159" s="17">
        <v>125</v>
      </c>
      <c r="H159" s="17">
        <v>625</v>
      </c>
      <c r="I159" s="8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30" s="1" customFormat="1" x14ac:dyDescent="0.25">
      <c r="A160" s="5">
        <v>151</v>
      </c>
      <c r="B160" s="6"/>
      <c r="C160" s="6" t="s">
        <v>182</v>
      </c>
      <c r="D160" s="7"/>
      <c r="E160" s="5">
        <v>5</v>
      </c>
      <c r="F160" s="7" t="s">
        <v>108</v>
      </c>
      <c r="G160" s="17">
        <v>250</v>
      </c>
      <c r="H160" s="17">
        <v>1250</v>
      </c>
      <c r="I160" s="80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32" s="1" customFormat="1" x14ac:dyDescent="0.25">
      <c r="A161" s="5">
        <v>152</v>
      </c>
      <c r="B161" s="6"/>
      <c r="C161" s="6" t="s">
        <v>96</v>
      </c>
      <c r="D161" s="7"/>
      <c r="E161" s="5">
        <v>85</v>
      </c>
      <c r="F161" s="7" t="s">
        <v>183</v>
      </c>
      <c r="G161" s="17">
        <v>45</v>
      </c>
      <c r="H161" s="17">
        <v>3825</v>
      </c>
      <c r="I161" s="80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32" s="1" customFormat="1" x14ac:dyDescent="0.25">
      <c r="A162" s="5">
        <v>153</v>
      </c>
      <c r="B162" s="6"/>
      <c r="C162" s="6" t="s">
        <v>119</v>
      </c>
      <c r="D162" s="7"/>
      <c r="E162" s="5">
        <v>5</v>
      </c>
      <c r="F162" s="7" t="s">
        <v>108</v>
      </c>
      <c r="G162" s="17">
        <v>250</v>
      </c>
      <c r="H162" s="17">
        <v>1250</v>
      </c>
      <c r="I162" s="80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32" s="1" customFormat="1" x14ac:dyDescent="0.25">
      <c r="A163" s="5">
        <v>154</v>
      </c>
      <c r="B163" s="6"/>
      <c r="C163" s="6" t="s">
        <v>184</v>
      </c>
      <c r="D163" s="7"/>
      <c r="E163" s="5">
        <v>2</v>
      </c>
      <c r="F163" s="7" t="s">
        <v>91</v>
      </c>
      <c r="G163" s="17">
        <v>225</v>
      </c>
      <c r="H163" s="17">
        <v>450</v>
      </c>
      <c r="I163" s="80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32" s="1" customFormat="1" x14ac:dyDescent="0.25">
      <c r="A164" s="5">
        <v>155</v>
      </c>
      <c r="B164" s="6"/>
      <c r="C164" s="6" t="s">
        <v>115</v>
      </c>
      <c r="D164" s="7"/>
      <c r="E164" s="5">
        <v>10</v>
      </c>
      <c r="F164" s="7" t="s">
        <v>108</v>
      </c>
      <c r="G164" s="17">
        <v>70</v>
      </c>
      <c r="H164" s="17">
        <v>700</v>
      </c>
      <c r="I164" s="80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32" s="1" customFormat="1" x14ac:dyDescent="0.25">
      <c r="A165" s="5">
        <v>156</v>
      </c>
      <c r="B165" s="6"/>
      <c r="C165" s="6" t="s">
        <v>185</v>
      </c>
      <c r="D165" s="7"/>
      <c r="E165" s="5">
        <v>70</v>
      </c>
      <c r="F165" s="7" t="s">
        <v>85</v>
      </c>
      <c r="G165" s="17">
        <v>300</v>
      </c>
      <c r="H165" s="17">
        <v>21000</v>
      </c>
      <c r="I165" s="80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32" s="1" customFormat="1" x14ac:dyDescent="0.25">
      <c r="A166" s="5">
        <v>157</v>
      </c>
      <c r="B166" s="6"/>
      <c r="C166" s="6" t="s">
        <v>128</v>
      </c>
      <c r="D166" s="7"/>
      <c r="E166" s="5">
        <v>2</v>
      </c>
      <c r="F166" s="7" t="s">
        <v>121</v>
      </c>
      <c r="G166" s="17">
        <v>1382</v>
      </c>
      <c r="H166" s="17">
        <v>2764</v>
      </c>
      <c r="I166" s="80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32" s="1" customFormat="1" x14ac:dyDescent="0.25">
      <c r="A167" s="5">
        <v>158</v>
      </c>
      <c r="B167" s="6"/>
      <c r="C167" s="6" t="s">
        <v>162</v>
      </c>
      <c r="D167" s="7"/>
      <c r="E167" s="5">
        <v>1</v>
      </c>
      <c r="F167" s="7" t="s">
        <v>83</v>
      </c>
      <c r="G167" s="17">
        <v>35000</v>
      </c>
      <c r="H167" s="17">
        <v>35000</v>
      </c>
      <c r="I167" s="80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32" s="1" customFormat="1" ht="25.5" x14ac:dyDescent="0.25">
      <c r="A168" s="5">
        <v>159</v>
      </c>
      <c r="B168" s="13" t="s">
        <v>102</v>
      </c>
      <c r="C168" s="13" t="s">
        <v>186</v>
      </c>
      <c r="D168" s="14" t="s">
        <v>35</v>
      </c>
      <c r="E168" s="14"/>
      <c r="F168" s="14"/>
      <c r="G168" s="13"/>
      <c r="H168" s="15">
        <v>379680</v>
      </c>
      <c r="I168" s="14" t="s">
        <v>68</v>
      </c>
      <c r="J168" s="16"/>
      <c r="K168" s="23"/>
      <c r="L168" s="23"/>
      <c r="M168" s="23"/>
      <c r="N168" s="23">
        <v>1</v>
      </c>
      <c r="O168" s="23"/>
      <c r="P168" s="23">
        <v>1</v>
      </c>
      <c r="Q168" s="23"/>
      <c r="R168" s="23"/>
      <c r="S168" s="23">
        <v>1</v>
      </c>
      <c r="T168" s="23"/>
      <c r="U168" s="23"/>
      <c r="AA168" s="1">
        <f>H168/3</f>
        <v>126560</v>
      </c>
      <c r="AC168" s="1">
        <f>AA168</f>
        <v>126560</v>
      </c>
      <c r="AF168" s="1">
        <f>AC168</f>
        <v>126560</v>
      </c>
    </row>
    <row r="169" spans="1:32" s="1" customFormat="1" x14ac:dyDescent="0.25">
      <c r="A169" s="5">
        <v>160</v>
      </c>
      <c r="B169" s="6"/>
      <c r="C169" s="6" t="s">
        <v>187</v>
      </c>
      <c r="D169" s="7"/>
      <c r="E169" s="5">
        <v>150</v>
      </c>
      <c r="F169" s="7" t="s">
        <v>85</v>
      </c>
      <c r="G169" s="17">
        <v>120</v>
      </c>
      <c r="H169" s="17">
        <v>18000</v>
      </c>
      <c r="I169" s="80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32" s="1" customFormat="1" x14ac:dyDescent="0.25">
      <c r="A170" s="5">
        <v>161</v>
      </c>
      <c r="B170" s="6"/>
      <c r="C170" s="6" t="s">
        <v>188</v>
      </c>
      <c r="D170" s="7"/>
      <c r="E170" s="5">
        <v>150</v>
      </c>
      <c r="F170" s="7" t="s">
        <v>85</v>
      </c>
      <c r="G170" s="17">
        <v>180</v>
      </c>
      <c r="H170" s="17">
        <v>27000</v>
      </c>
      <c r="I170" s="80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32" s="1" customFormat="1" x14ac:dyDescent="0.25">
      <c r="A171" s="5">
        <v>162</v>
      </c>
      <c r="B171" s="6"/>
      <c r="C171" s="6" t="s">
        <v>189</v>
      </c>
      <c r="D171" s="7"/>
      <c r="E171" s="5">
        <v>150</v>
      </c>
      <c r="F171" s="7" t="s">
        <v>85</v>
      </c>
      <c r="G171" s="17">
        <v>120</v>
      </c>
      <c r="H171" s="17">
        <v>18000</v>
      </c>
      <c r="I171" s="80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32" s="1" customFormat="1" x14ac:dyDescent="0.25">
      <c r="A172" s="5">
        <v>163</v>
      </c>
      <c r="B172" s="6"/>
      <c r="C172" s="6" t="s">
        <v>190</v>
      </c>
      <c r="D172" s="7"/>
      <c r="E172" s="5">
        <v>36</v>
      </c>
      <c r="F172" s="7" t="s">
        <v>108</v>
      </c>
      <c r="G172" s="17">
        <v>75</v>
      </c>
      <c r="H172" s="17">
        <v>2700</v>
      </c>
      <c r="I172" s="80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32" s="1" customFormat="1" x14ac:dyDescent="0.25">
      <c r="A173" s="5">
        <v>164</v>
      </c>
      <c r="B173" s="6"/>
      <c r="C173" s="6" t="s">
        <v>191</v>
      </c>
      <c r="D173" s="7"/>
      <c r="E173" s="5">
        <v>36</v>
      </c>
      <c r="F173" s="7" t="s">
        <v>108</v>
      </c>
      <c r="G173" s="17">
        <v>95</v>
      </c>
      <c r="H173" s="17">
        <v>3420</v>
      </c>
      <c r="I173" s="80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32" s="1" customFormat="1" x14ac:dyDescent="0.25">
      <c r="A174" s="5">
        <v>165</v>
      </c>
      <c r="B174" s="6"/>
      <c r="C174" s="6" t="s">
        <v>192</v>
      </c>
      <c r="D174" s="7"/>
      <c r="E174" s="5">
        <v>36</v>
      </c>
      <c r="F174" s="7" t="s">
        <v>193</v>
      </c>
      <c r="G174" s="17">
        <v>35</v>
      </c>
      <c r="H174" s="17">
        <v>1260</v>
      </c>
      <c r="I174" s="80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32" s="1" customFormat="1" x14ac:dyDescent="0.25">
      <c r="A175" s="5">
        <v>166</v>
      </c>
      <c r="B175" s="6"/>
      <c r="C175" s="6" t="s">
        <v>194</v>
      </c>
      <c r="D175" s="7"/>
      <c r="E175" s="5">
        <v>36</v>
      </c>
      <c r="F175" s="7" t="s">
        <v>108</v>
      </c>
      <c r="G175" s="17">
        <v>75</v>
      </c>
      <c r="H175" s="17">
        <v>2700</v>
      </c>
      <c r="I175" s="80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32" s="1" customFormat="1" x14ac:dyDescent="0.25">
      <c r="A176" s="5">
        <v>167</v>
      </c>
      <c r="B176" s="6"/>
      <c r="C176" s="6" t="s">
        <v>195</v>
      </c>
      <c r="D176" s="7"/>
      <c r="E176" s="5">
        <v>3</v>
      </c>
      <c r="F176" s="7" t="s">
        <v>196</v>
      </c>
      <c r="G176" s="17">
        <v>550</v>
      </c>
      <c r="H176" s="17">
        <v>1650</v>
      </c>
      <c r="I176" s="80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s="1" customFormat="1" x14ac:dyDescent="0.25">
      <c r="A177" s="5">
        <v>168</v>
      </c>
      <c r="B177" s="6"/>
      <c r="C177" s="6" t="s">
        <v>197</v>
      </c>
      <c r="D177" s="7"/>
      <c r="E177" s="5">
        <v>9</v>
      </c>
      <c r="F177" s="7" t="s">
        <v>101</v>
      </c>
      <c r="G177" s="17">
        <v>50</v>
      </c>
      <c r="H177" s="17">
        <v>450</v>
      </c>
      <c r="I177" s="8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s="1" customFormat="1" x14ac:dyDescent="0.25">
      <c r="A178" s="5">
        <v>169</v>
      </c>
      <c r="B178" s="6"/>
      <c r="C178" s="6" t="s">
        <v>198</v>
      </c>
      <c r="D178" s="7"/>
      <c r="E178" s="5">
        <v>60</v>
      </c>
      <c r="F178" s="7" t="s">
        <v>93</v>
      </c>
      <c r="G178" s="17">
        <v>25</v>
      </c>
      <c r="H178" s="17">
        <v>1500</v>
      </c>
      <c r="I178" s="80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s="1" customFormat="1" x14ac:dyDescent="0.25">
      <c r="A179" s="5">
        <v>170</v>
      </c>
      <c r="B179" s="6"/>
      <c r="C179" s="6" t="s">
        <v>199</v>
      </c>
      <c r="D179" s="7"/>
      <c r="E179" s="5">
        <v>30</v>
      </c>
      <c r="F179" s="7" t="s">
        <v>93</v>
      </c>
      <c r="G179" s="17">
        <v>65</v>
      </c>
      <c r="H179" s="17">
        <v>1950</v>
      </c>
      <c r="I179" s="80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s="1" customFormat="1" x14ac:dyDescent="0.25">
      <c r="A180" s="5">
        <v>171</v>
      </c>
      <c r="B180" s="6"/>
      <c r="C180" s="6" t="s">
        <v>92</v>
      </c>
      <c r="D180" s="7"/>
      <c r="E180" s="5">
        <v>15</v>
      </c>
      <c r="F180" s="7" t="s">
        <v>93</v>
      </c>
      <c r="G180" s="17">
        <v>185</v>
      </c>
      <c r="H180" s="17">
        <v>2775</v>
      </c>
      <c r="I180" s="80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1" customFormat="1" x14ac:dyDescent="0.25">
      <c r="A181" s="5">
        <v>172</v>
      </c>
      <c r="B181" s="6"/>
      <c r="C181" s="6" t="s">
        <v>96</v>
      </c>
      <c r="D181" s="7"/>
      <c r="E181" s="5">
        <v>105</v>
      </c>
      <c r="F181" s="7" t="s">
        <v>93</v>
      </c>
      <c r="G181" s="17">
        <v>50</v>
      </c>
      <c r="H181" s="17">
        <v>5250</v>
      </c>
      <c r="I181" s="80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s="1" customFormat="1" x14ac:dyDescent="0.25">
      <c r="A182" s="5">
        <v>173</v>
      </c>
      <c r="B182" s="6"/>
      <c r="C182" s="6" t="s">
        <v>200</v>
      </c>
      <c r="D182" s="7"/>
      <c r="E182" s="5">
        <v>15</v>
      </c>
      <c r="F182" s="7" t="s">
        <v>108</v>
      </c>
      <c r="G182" s="17">
        <v>300</v>
      </c>
      <c r="H182" s="17">
        <v>4500</v>
      </c>
      <c r="I182" s="80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s="1" customFormat="1" x14ac:dyDescent="0.25">
      <c r="A183" s="5">
        <v>174</v>
      </c>
      <c r="B183" s="6"/>
      <c r="C183" s="6" t="s">
        <v>201</v>
      </c>
      <c r="D183" s="7"/>
      <c r="E183" s="5">
        <v>3</v>
      </c>
      <c r="F183" s="7" t="s">
        <v>93</v>
      </c>
      <c r="G183" s="17">
        <v>395</v>
      </c>
      <c r="H183" s="17">
        <v>1185</v>
      </c>
      <c r="I183" s="80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s="1" customFormat="1" x14ac:dyDescent="0.25">
      <c r="A184" s="5">
        <v>175</v>
      </c>
      <c r="B184" s="6"/>
      <c r="C184" s="6" t="s">
        <v>90</v>
      </c>
      <c r="D184" s="7"/>
      <c r="E184" s="5">
        <v>6</v>
      </c>
      <c r="F184" s="7" t="s">
        <v>101</v>
      </c>
      <c r="G184" s="17">
        <v>1320</v>
      </c>
      <c r="H184" s="17">
        <v>7920</v>
      </c>
      <c r="I184" s="80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s="1" customFormat="1" x14ac:dyDescent="0.25">
      <c r="A185" s="5">
        <v>176</v>
      </c>
      <c r="B185" s="6"/>
      <c r="C185" s="6" t="s">
        <v>136</v>
      </c>
      <c r="D185" s="7"/>
      <c r="E185" s="5">
        <v>30</v>
      </c>
      <c r="F185" s="7" t="s">
        <v>108</v>
      </c>
      <c r="G185" s="17">
        <v>150</v>
      </c>
      <c r="H185" s="17">
        <v>4500</v>
      </c>
      <c r="I185" s="80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s="1" customFormat="1" x14ac:dyDescent="0.25">
      <c r="A186" s="5">
        <v>177</v>
      </c>
      <c r="B186" s="6"/>
      <c r="C186" s="6" t="s">
        <v>202</v>
      </c>
      <c r="D186" s="7"/>
      <c r="E186" s="5">
        <v>30</v>
      </c>
      <c r="F186" s="7" t="s">
        <v>108</v>
      </c>
      <c r="G186" s="17">
        <v>100</v>
      </c>
      <c r="H186" s="17">
        <v>3000</v>
      </c>
      <c r="I186" s="80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s="1" customFormat="1" x14ac:dyDescent="0.25">
      <c r="A187" s="5">
        <v>178</v>
      </c>
      <c r="B187" s="6"/>
      <c r="C187" s="6" t="s">
        <v>98</v>
      </c>
      <c r="D187" s="7"/>
      <c r="E187" s="5">
        <v>15</v>
      </c>
      <c r="F187" s="7" t="s">
        <v>93</v>
      </c>
      <c r="G187" s="17">
        <v>50</v>
      </c>
      <c r="H187" s="17">
        <v>750</v>
      </c>
      <c r="I187" s="80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1" customFormat="1" x14ac:dyDescent="0.25">
      <c r="A188" s="5">
        <v>179</v>
      </c>
      <c r="B188" s="6"/>
      <c r="C188" s="6" t="s">
        <v>99</v>
      </c>
      <c r="D188" s="7"/>
      <c r="E188" s="5">
        <v>3</v>
      </c>
      <c r="F188" s="7" t="s">
        <v>93</v>
      </c>
      <c r="G188" s="17">
        <v>3500</v>
      </c>
      <c r="H188" s="17">
        <v>10500</v>
      </c>
      <c r="I188" s="80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s="1" customFormat="1" x14ac:dyDescent="0.25">
      <c r="A189" s="5">
        <v>180</v>
      </c>
      <c r="B189" s="6"/>
      <c r="C189" s="6" t="s">
        <v>203</v>
      </c>
      <c r="D189" s="7"/>
      <c r="E189" s="5">
        <v>105</v>
      </c>
      <c r="F189" s="7" t="s">
        <v>93</v>
      </c>
      <c r="G189" s="17">
        <v>10</v>
      </c>
      <c r="H189" s="17">
        <v>1050</v>
      </c>
      <c r="I189" s="80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1" customFormat="1" x14ac:dyDescent="0.25">
      <c r="A190" s="5">
        <v>181</v>
      </c>
      <c r="B190" s="6"/>
      <c r="C190" s="6" t="s">
        <v>97</v>
      </c>
      <c r="D190" s="7"/>
      <c r="E190" s="5">
        <v>150</v>
      </c>
      <c r="F190" s="7" t="s">
        <v>93</v>
      </c>
      <c r="G190" s="17">
        <v>450</v>
      </c>
      <c r="H190" s="17">
        <v>67500</v>
      </c>
      <c r="I190" s="80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s="1" customFormat="1" x14ac:dyDescent="0.25">
      <c r="A191" s="5">
        <v>182</v>
      </c>
      <c r="B191" s="6"/>
      <c r="C191" s="6" t="s">
        <v>204</v>
      </c>
      <c r="D191" s="7"/>
      <c r="E191" s="5">
        <v>6</v>
      </c>
      <c r="F191" s="7" t="s">
        <v>70</v>
      </c>
      <c r="G191" s="17">
        <v>5000</v>
      </c>
      <c r="H191" s="17">
        <v>30000</v>
      </c>
      <c r="I191" s="80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s="1" customFormat="1" x14ac:dyDescent="0.25">
      <c r="A192" s="5">
        <v>183</v>
      </c>
      <c r="B192" s="6"/>
      <c r="C192" s="6" t="s">
        <v>82</v>
      </c>
      <c r="D192" s="7"/>
      <c r="E192" s="5">
        <v>3</v>
      </c>
      <c r="F192" s="7" t="s">
        <v>83</v>
      </c>
      <c r="G192" s="17">
        <v>10040</v>
      </c>
      <c r="H192" s="17">
        <v>30120</v>
      </c>
      <c r="I192" s="80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32" s="1" customFormat="1" x14ac:dyDescent="0.25">
      <c r="A193" s="5">
        <v>184</v>
      </c>
      <c r="B193" s="6"/>
      <c r="C193" s="6" t="s">
        <v>205</v>
      </c>
      <c r="D193" s="7"/>
      <c r="E193" s="5">
        <v>15</v>
      </c>
      <c r="F193" s="7" t="s">
        <v>153</v>
      </c>
      <c r="G193" s="17">
        <v>350</v>
      </c>
      <c r="H193" s="17">
        <v>5250</v>
      </c>
      <c r="I193" s="80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32" s="1" customFormat="1" x14ac:dyDescent="0.25">
      <c r="A194" s="5">
        <v>185</v>
      </c>
      <c r="B194" s="6"/>
      <c r="C194" s="6" t="s">
        <v>206</v>
      </c>
      <c r="D194" s="7"/>
      <c r="E194" s="5">
        <v>15</v>
      </c>
      <c r="F194" s="7" t="s">
        <v>153</v>
      </c>
      <c r="G194" s="17">
        <v>350</v>
      </c>
      <c r="H194" s="17">
        <v>5250</v>
      </c>
      <c r="I194" s="80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32" s="1" customFormat="1" x14ac:dyDescent="0.25">
      <c r="A195" s="5">
        <v>186</v>
      </c>
      <c r="B195" s="6"/>
      <c r="C195" s="6" t="s">
        <v>207</v>
      </c>
      <c r="D195" s="7"/>
      <c r="E195" s="5">
        <v>15</v>
      </c>
      <c r="F195" s="7" t="s">
        <v>153</v>
      </c>
      <c r="G195" s="17">
        <v>350</v>
      </c>
      <c r="H195" s="17">
        <v>5250</v>
      </c>
      <c r="I195" s="80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32" s="1" customFormat="1" x14ac:dyDescent="0.25">
      <c r="A196" s="5">
        <v>187</v>
      </c>
      <c r="B196" s="6"/>
      <c r="C196" s="6" t="s">
        <v>208</v>
      </c>
      <c r="D196" s="7"/>
      <c r="E196" s="5">
        <v>15</v>
      </c>
      <c r="F196" s="7" t="s">
        <v>153</v>
      </c>
      <c r="G196" s="17">
        <v>350</v>
      </c>
      <c r="H196" s="17">
        <v>5250</v>
      </c>
      <c r="I196" s="80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32" s="1" customFormat="1" x14ac:dyDescent="0.25">
      <c r="A197" s="5">
        <v>188</v>
      </c>
      <c r="B197" s="6"/>
      <c r="C197" s="6" t="s">
        <v>162</v>
      </c>
      <c r="D197" s="7"/>
      <c r="E197" s="5">
        <v>3</v>
      </c>
      <c r="F197" s="7" t="s">
        <v>83</v>
      </c>
      <c r="G197" s="17">
        <v>37000</v>
      </c>
      <c r="H197" s="17">
        <v>111000</v>
      </c>
      <c r="I197" s="80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32" s="1" customFormat="1" ht="25.5" x14ac:dyDescent="0.25">
      <c r="A198" s="5">
        <v>189</v>
      </c>
      <c r="B198" s="13" t="s">
        <v>102</v>
      </c>
      <c r="C198" s="13" t="s">
        <v>46</v>
      </c>
      <c r="D198" s="14" t="s">
        <v>35</v>
      </c>
      <c r="E198" s="14"/>
      <c r="F198" s="14"/>
      <c r="G198" s="13"/>
      <c r="H198" s="15">
        <v>12000</v>
      </c>
      <c r="I198" s="14" t="s">
        <v>68</v>
      </c>
      <c r="J198" s="20"/>
      <c r="K198" s="20">
        <v>1</v>
      </c>
      <c r="L198" s="20"/>
      <c r="M198" s="20"/>
      <c r="N198" s="20">
        <v>1</v>
      </c>
      <c r="O198" s="20"/>
      <c r="P198" s="20"/>
      <c r="Q198" s="20"/>
      <c r="R198" s="20"/>
      <c r="S198" s="20">
        <v>1</v>
      </c>
      <c r="T198" s="20"/>
      <c r="U198" s="20"/>
      <c r="X198" s="1">
        <f>H198/3</f>
        <v>4000</v>
      </c>
      <c r="AA198" s="1">
        <f>X198</f>
        <v>4000</v>
      </c>
      <c r="AF198" s="1">
        <f>AA198</f>
        <v>4000</v>
      </c>
    </row>
    <row r="199" spans="1:32" s="1" customFormat="1" x14ac:dyDescent="0.25">
      <c r="A199" s="5">
        <v>190</v>
      </c>
      <c r="B199" s="6"/>
      <c r="C199" s="6" t="s">
        <v>209</v>
      </c>
      <c r="D199" s="7"/>
      <c r="E199" s="5">
        <v>6</v>
      </c>
      <c r="F199" s="7" t="s">
        <v>93</v>
      </c>
      <c r="G199" s="17">
        <v>750</v>
      </c>
      <c r="H199" s="17">
        <v>4500</v>
      </c>
      <c r="I199" s="80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32" s="1" customFormat="1" x14ac:dyDescent="0.25">
      <c r="A200" s="5">
        <v>191</v>
      </c>
      <c r="B200" s="6"/>
      <c r="C200" s="6" t="s">
        <v>210</v>
      </c>
      <c r="D200" s="7"/>
      <c r="E200" s="5">
        <v>15</v>
      </c>
      <c r="F200" s="7" t="s">
        <v>85</v>
      </c>
      <c r="G200" s="17">
        <v>120</v>
      </c>
      <c r="H200" s="17">
        <v>1800</v>
      </c>
      <c r="I200" s="80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32" s="1" customFormat="1" x14ac:dyDescent="0.25">
      <c r="A201" s="5">
        <v>192</v>
      </c>
      <c r="B201" s="6"/>
      <c r="C201" s="6" t="s">
        <v>211</v>
      </c>
      <c r="D201" s="7"/>
      <c r="E201" s="5">
        <v>6</v>
      </c>
      <c r="F201" s="7" t="s">
        <v>93</v>
      </c>
      <c r="G201" s="17">
        <v>20</v>
      </c>
      <c r="H201" s="17">
        <v>120</v>
      </c>
      <c r="I201" s="80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32" s="1" customFormat="1" x14ac:dyDescent="0.25">
      <c r="A202" s="5">
        <v>193</v>
      </c>
      <c r="B202" s="6"/>
      <c r="C202" s="6" t="s">
        <v>212</v>
      </c>
      <c r="D202" s="7"/>
      <c r="E202" s="5">
        <v>6</v>
      </c>
      <c r="F202" s="7" t="s">
        <v>213</v>
      </c>
      <c r="G202" s="17">
        <v>35</v>
      </c>
      <c r="H202" s="17">
        <v>210</v>
      </c>
      <c r="I202" s="80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32" s="1" customFormat="1" x14ac:dyDescent="0.25">
      <c r="A203" s="5">
        <v>194</v>
      </c>
      <c r="B203" s="6"/>
      <c r="C203" s="6" t="s">
        <v>214</v>
      </c>
      <c r="D203" s="7"/>
      <c r="E203" s="5">
        <v>6</v>
      </c>
      <c r="F203" s="7" t="s">
        <v>93</v>
      </c>
      <c r="G203" s="17">
        <v>20</v>
      </c>
      <c r="H203" s="17">
        <v>120</v>
      </c>
      <c r="I203" s="80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32" s="1" customFormat="1" x14ac:dyDescent="0.25">
      <c r="A204" s="5">
        <v>195</v>
      </c>
      <c r="B204" s="6"/>
      <c r="C204" s="6" t="s">
        <v>94</v>
      </c>
      <c r="D204" s="7"/>
      <c r="E204" s="5">
        <v>6</v>
      </c>
      <c r="F204" s="7" t="s">
        <v>93</v>
      </c>
      <c r="G204" s="17">
        <v>10</v>
      </c>
      <c r="H204" s="17">
        <v>60</v>
      </c>
      <c r="I204" s="80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32" s="1" customFormat="1" x14ac:dyDescent="0.25">
      <c r="A205" s="5">
        <v>196</v>
      </c>
      <c r="B205" s="6"/>
      <c r="C205" s="6" t="s">
        <v>215</v>
      </c>
      <c r="D205" s="7"/>
      <c r="E205" s="5">
        <v>6</v>
      </c>
      <c r="F205" s="7" t="s">
        <v>93</v>
      </c>
      <c r="G205" s="17">
        <v>25</v>
      </c>
      <c r="H205" s="17">
        <v>150</v>
      </c>
      <c r="I205" s="80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32" s="1" customFormat="1" x14ac:dyDescent="0.25">
      <c r="A206" s="5">
        <v>197</v>
      </c>
      <c r="B206" s="6"/>
      <c r="C206" s="6" t="s">
        <v>216</v>
      </c>
      <c r="D206" s="7"/>
      <c r="E206" s="5">
        <v>6</v>
      </c>
      <c r="F206" s="7" t="s">
        <v>93</v>
      </c>
      <c r="G206" s="17">
        <v>12</v>
      </c>
      <c r="H206" s="17">
        <v>72</v>
      </c>
      <c r="I206" s="80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32" s="1" customFormat="1" x14ac:dyDescent="0.25">
      <c r="A207" s="5">
        <v>198</v>
      </c>
      <c r="B207" s="6"/>
      <c r="C207" s="6" t="s">
        <v>217</v>
      </c>
      <c r="D207" s="7"/>
      <c r="E207" s="5">
        <v>6</v>
      </c>
      <c r="F207" s="7" t="s">
        <v>93</v>
      </c>
      <c r="G207" s="17">
        <v>28</v>
      </c>
      <c r="H207" s="17">
        <v>168</v>
      </c>
      <c r="I207" s="80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32" s="1" customFormat="1" x14ac:dyDescent="0.25">
      <c r="A208" s="5">
        <v>199</v>
      </c>
      <c r="B208" s="6"/>
      <c r="C208" s="6" t="s">
        <v>218</v>
      </c>
      <c r="D208" s="7"/>
      <c r="E208" s="5">
        <v>6</v>
      </c>
      <c r="F208" s="7" t="s">
        <v>121</v>
      </c>
      <c r="G208" s="17">
        <v>400</v>
      </c>
      <c r="H208" s="17">
        <v>2400</v>
      </c>
      <c r="I208" s="80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32" s="1" customFormat="1" x14ac:dyDescent="0.25">
      <c r="A209" s="5">
        <v>200</v>
      </c>
      <c r="B209" s="6"/>
      <c r="C209" s="6" t="s">
        <v>219</v>
      </c>
      <c r="D209" s="7"/>
      <c r="E209" s="5">
        <v>6</v>
      </c>
      <c r="F209" s="7" t="s">
        <v>155</v>
      </c>
      <c r="G209" s="17">
        <v>400</v>
      </c>
      <c r="H209" s="17">
        <v>2400</v>
      </c>
      <c r="I209" s="80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32" s="1" customFormat="1" ht="25.5" x14ac:dyDescent="0.25">
      <c r="A210" s="5">
        <v>201</v>
      </c>
      <c r="B210" s="13" t="s">
        <v>102</v>
      </c>
      <c r="C210" s="13" t="s">
        <v>45</v>
      </c>
      <c r="D210" s="14" t="s">
        <v>35</v>
      </c>
      <c r="E210" s="14"/>
      <c r="F210" s="14"/>
      <c r="G210" s="13"/>
      <c r="H210" s="15">
        <v>152100</v>
      </c>
      <c r="I210" s="14" t="s">
        <v>68</v>
      </c>
      <c r="J210" s="20"/>
      <c r="K210" s="20">
        <v>1</v>
      </c>
      <c r="L210" s="20"/>
      <c r="M210" s="20"/>
      <c r="N210" s="20">
        <v>1</v>
      </c>
      <c r="O210" s="20"/>
      <c r="P210" s="20"/>
      <c r="Q210" s="20"/>
      <c r="R210" s="20"/>
      <c r="S210" s="20">
        <v>1</v>
      </c>
      <c r="T210" s="20"/>
      <c r="U210" s="20"/>
      <c r="X210" s="1">
        <f>H210/3</f>
        <v>50700</v>
      </c>
      <c r="AA210" s="1">
        <f>X210</f>
        <v>50700</v>
      </c>
      <c r="AF210" s="1">
        <f>AA210</f>
        <v>50700</v>
      </c>
    </row>
    <row r="211" spans="1:32" s="1" customFormat="1" x14ac:dyDescent="0.25">
      <c r="A211" s="5">
        <v>202</v>
      </c>
      <c r="B211" s="6"/>
      <c r="C211" s="6" t="s">
        <v>94</v>
      </c>
      <c r="D211" s="7"/>
      <c r="E211" s="5">
        <v>39</v>
      </c>
      <c r="F211" s="7" t="s">
        <v>93</v>
      </c>
      <c r="G211" s="17">
        <v>10</v>
      </c>
      <c r="H211" s="17">
        <v>390</v>
      </c>
      <c r="I211" s="80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32" s="1" customFormat="1" x14ac:dyDescent="0.25">
      <c r="A212" s="5">
        <v>203</v>
      </c>
      <c r="B212" s="6"/>
      <c r="C212" s="6" t="s">
        <v>209</v>
      </c>
      <c r="D212" s="7"/>
      <c r="E212" s="5">
        <v>39</v>
      </c>
      <c r="F212" s="7" t="s">
        <v>93</v>
      </c>
      <c r="G212" s="17">
        <v>700</v>
      </c>
      <c r="H212" s="17">
        <v>27300</v>
      </c>
      <c r="I212" s="80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32" s="1" customFormat="1" x14ac:dyDescent="0.25">
      <c r="A213" s="5">
        <v>204</v>
      </c>
      <c r="B213" s="6"/>
      <c r="C213" s="6" t="s">
        <v>212</v>
      </c>
      <c r="D213" s="7"/>
      <c r="E213" s="5">
        <v>39</v>
      </c>
      <c r="F213" s="7" t="s">
        <v>213</v>
      </c>
      <c r="G213" s="17">
        <v>35</v>
      </c>
      <c r="H213" s="17">
        <v>1365</v>
      </c>
      <c r="I213" s="80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32" s="1" customFormat="1" x14ac:dyDescent="0.25">
      <c r="A214" s="5">
        <v>205</v>
      </c>
      <c r="B214" s="6"/>
      <c r="C214" s="6" t="s">
        <v>214</v>
      </c>
      <c r="D214" s="7"/>
      <c r="E214" s="5">
        <v>39</v>
      </c>
      <c r="F214" s="7" t="s">
        <v>93</v>
      </c>
      <c r="G214" s="17">
        <v>20</v>
      </c>
      <c r="H214" s="17">
        <v>780</v>
      </c>
      <c r="I214" s="80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32" s="1" customFormat="1" x14ac:dyDescent="0.25">
      <c r="A215" s="5">
        <v>206</v>
      </c>
      <c r="B215" s="6"/>
      <c r="C215" s="6" t="s">
        <v>215</v>
      </c>
      <c r="D215" s="7"/>
      <c r="E215" s="5">
        <v>39</v>
      </c>
      <c r="F215" s="7" t="s">
        <v>93</v>
      </c>
      <c r="G215" s="17">
        <v>25</v>
      </c>
      <c r="H215" s="17">
        <v>975</v>
      </c>
      <c r="I215" s="80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32" s="1" customFormat="1" x14ac:dyDescent="0.25">
      <c r="A216" s="5">
        <v>207</v>
      </c>
      <c r="B216" s="6"/>
      <c r="C216" s="6" t="s">
        <v>216</v>
      </c>
      <c r="D216" s="7"/>
      <c r="E216" s="5">
        <v>39</v>
      </c>
      <c r="F216" s="7" t="s">
        <v>93</v>
      </c>
      <c r="G216" s="17">
        <v>10</v>
      </c>
      <c r="H216" s="17">
        <v>390</v>
      </c>
      <c r="I216" s="80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32" s="1" customFormat="1" x14ac:dyDescent="0.25">
      <c r="A217" s="5">
        <v>208</v>
      </c>
      <c r="B217" s="6"/>
      <c r="C217" s="6" t="s">
        <v>217</v>
      </c>
      <c r="D217" s="7"/>
      <c r="E217" s="5">
        <v>39</v>
      </c>
      <c r="F217" s="7" t="s">
        <v>93</v>
      </c>
      <c r="G217" s="17">
        <v>50</v>
      </c>
      <c r="H217" s="17">
        <v>1950</v>
      </c>
      <c r="I217" s="8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32" s="1" customFormat="1" x14ac:dyDescent="0.25">
      <c r="A218" s="5">
        <v>209</v>
      </c>
      <c r="B218" s="6"/>
      <c r="C218" s="6" t="s">
        <v>220</v>
      </c>
      <c r="D218" s="7"/>
      <c r="E218" s="5">
        <v>39</v>
      </c>
      <c r="F218" s="7" t="s">
        <v>93</v>
      </c>
      <c r="G218" s="17">
        <v>35</v>
      </c>
      <c r="H218" s="17">
        <v>1365</v>
      </c>
      <c r="I218" s="80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32" s="1" customFormat="1" x14ac:dyDescent="0.25">
      <c r="A219" s="5">
        <v>210</v>
      </c>
      <c r="B219" s="6"/>
      <c r="C219" s="6" t="s">
        <v>221</v>
      </c>
      <c r="D219" s="7"/>
      <c r="E219" s="5">
        <v>39</v>
      </c>
      <c r="F219" s="7" t="s">
        <v>93</v>
      </c>
      <c r="G219" s="17">
        <v>40</v>
      </c>
      <c r="H219" s="17">
        <v>1560</v>
      </c>
      <c r="I219" s="8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32" s="1" customFormat="1" x14ac:dyDescent="0.25">
      <c r="A220" s="5">
        <v>211</v>
      </c>
      <c r="B220" s="6"/>
      <c r="C220" s="6" t="s">
        <v>222</v>
      </c>
      <c r="D220" s="7"/>
      <c r="E220" s="5">
        <v>39</v>
      </c>
      <c r="F220" s="7" t="s">
        <v>93</v>
      </c>
      <c r="G220" s="17">
        <v>25</v>
      </c>
      <c r="H220" s="17">
        <v>975</v>
      </c>
      <c r="I220" s="8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32" s="1" customFormat="1" x14ac:dyDescent="0.25">
      <c r="A221" s="5">
        <v>212</v>
      </c>
      <c r="B221" s="6"/>
      <c r="C221" s="6" t="s">
        <v>223</v>
      </c>
      <c r="D221" s="7"/>
      <c r="E221" s="5">
        <v>39</v>
      </c>
      <c r="F221" s="7" t="s">
        <v>93</v>
      </c>
      <c r="G221" s="17">
        <v>10</v>
      </c>
      <c r="H221" s="17">
        <v>390</v>
      </c>
      <c r="I221" s="80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32" s="1" customFormat="1" x14ac:dyDescent="0.25">
      <c r="A222" s="5">
        <v>213</v>
      </c>
      <c r="B222" s="6"/>
      <c r="C222" s="6" t="s">
        <v>218</v>
      </c>
      <c r="D222" s="7"/>
      <c r="E222" s="5">
        <v>39</v>
      </c>
      <c r="F222" s="7" t="s">
        <v>121</v>
      </c>
      <c r="G222" s="17">
        <v>350</v>
      </c>
      <c r="H222" s="17">
        <v>13650</v>
      </c>
      <c r="I222" s="8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32" s="1" customFormat="1" x14ac:dyDescent="0.25">
      <c r="A223" s="5">
        <v>214</v>
      </c>
      <c r="B223" s="6"/>
      <c r="C223" s="6" t="s">
        <v>224</v>
      </c>
      <c r="D223" s="7"/>
      <c r="E223" s="5">
        <v>39</v>
      </c>
      <c r="F223" s="7" t="s">
        <v>93</v>
      </c>
      <c r="G223" s="17">
        <v>550</v>
      </c>
      <c r="H223" s="17">
        <v>21450</v>
      </c>
      <c r="I223" s="8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32" s="1" customFormat="1" x14ac:dyDescent="0.25">
      <c r="A224" s="5">
        <v>215</v>
      </c>
      <c r="B224" s="6"/>
      <c r="C224" s="6" t="s">
        <v>225</v>
      </c>
      <c r="D224" s="7"/>
      <c r="E224" s="5">
        <v>39</v>
      </c>
      <c r="F224" s="7" t="s">
        <v>93</v>
      </c>
      <c r="G224" s="17">
        <v>120</v>
      </c>
      <c r="H224" s="17">
        <v>4680</v>
      </c>
      <c r="I224" s="80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32" s="1" customFormat="1" x14ac:dyDescent="0.25">
      <c r="A225" s="5">
        <v>216</v>
      </c>
      <c r="B225" s="6"/>
      <c r="C225" s="6" t="s">
        <v>211</v>
      </c>
      <c r="D225" s="7"/>
      <c r="E225" s="5">
        <v>39</v>
      </c>
      <c r="F225" s="7" t="s">
        <v>93</v>
      </c>
      <c r="G225" s="17">
        <v>20</v>
      </c>
      <c r="H225" s="17">
        <v>780</v>
      </c>
      <c r="I225" s="8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32" s="1" customFormat="1" x14ac:dyDescent="0.25">
      <c r="A226" s="5">
        <v>217</v>
      </c>
      <c r="B226" s="6"/>
      <c r="C226" s="6" t="s">
        <v>210</v>
      </c>
      <c r="D226" s="7"/>
      <c r="E226" s="5">
        <v>39</v>
      </c>
      <c r="F226" s="7" t="s">
        <v>85</v>
      </c>
      <c r="G226" s="17">
        <v>1250</v>
      </c>
      <c r="H226" s="17">
        <v>48750</v>
      </c>
      <c r="I226" s="8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32" s="1" customFormat="1" x14ac:dyDescent="0.25">
      <c r="A227" s="5">
        <v>218</v>
      </c>
      <c r="B227" s="6"/>
      <c r="C227" s="6" t="s">
        <v>226</v>
      </c>
      <c r="D227" s="7"/>
      <c r="E227" s="5">
        <v>39</v>
      </c>
      <c r="F227" s="7" t="s">
        <v>108</v>
      </c>
      <c r="G227" s="17">
        <v>250</v>
      </c>
      <c r="H227" s="17">
        <v>9750</v>
      </c>
      <c r="I227" s="8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32" s="1" customFormat="1" x14ac:dyDescent="0.25">
      <c r="A228" s="5">
        <v>219</v>
      </c>
      <c r="B228" s="6"/>
      <c r="C228" s="6" t="s">
        <v>219</v>
      </c>
      <c r="D228" s="7"/>
      <c r="E228" s="5">
        <v>39</v>
      </c>
      <c r="F228" s="7" t="s">
        <v>155</v>
      </c>
      <c r="G228" s="17">
        <v>400</v>
      </c>
      <c r="H228" s="17">
        <v>15600</v>
      </c>
      <c r="I228" s="8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32" s="1" customFormat="1" ht="25.5" x14ac:dyDescent="0.25">
      <c r="A229" s="5">
        <v>220</v>
      </c>
      <c r="B229" s="13" t="s">
        <v>102</v>
      </c>
      <c r="C229" s="13" t="s">
        <v>44</v>
      </c>
      <c r="D229" s="14" t="s">
        <v>35</v>
      </c>
      <c r="E229" s="14"/>
      <c r="F229" s="14"/>
      <c r="G229" s="13"/>
      <c r="H229" s="15">
        <v>70800</v>
      </c>
      <c r="I229" s="14" t="s">
        <v>68</v>
      </c>
      <c r="J229" s="20"/>
      <c r="K229" s="20">
        <v>1</v>
      </c>
      <c r="L229" s="20"/>
      <c r="M229" s="20"/>
      <c r="N229" s="20">
        <v>1</v>
      </c>
      <c r="O229" s="20"/>
      <c r="P229" s="20"/>
      <c r="Q229" s="20"/>
      <c r="R229" s="20"/>
      <c r="S229" s="20">
        <v>1</v>
      </c>
      <c r="T229" s="20"/>
      <c r="U229" s="20"/>
      <c r="X229" s="1">
        <f>H229/3</f>
        <v>23600</v>
      </c>
      <c r="AA229" s="1">
        <f>X229</f>
        <v>23600</v>
      </c>
      <c r="AF229" s="1">
        <f>AA229</f>
        <v>23600</v>
      </c>
    </row>
    <row r="230" spans="1:32" s="1" customFormat="1" x14ac:dyDescent="0.25">
      <c r="A230" s="5">
        <v>221</v>
      </c>
      <c r="B230" s="6"/>
      <c r="C230" s="6" t="s">
        <v>209</v>
      </c>
      <c r="D230" s="7"/>
      <c r="E230" s="5">
        <v>12</v>
      </c>
      <c r="F230" s="7" t="s">
        <v>93</v>
      </c>
      <c r="G230" s="17">
        <v>735</v>
      </c>
      <c r="H230" s="17">
        <v>8820</v>
      </c>
      <c r="I230" s="8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32" s="1" customFormat="1" x14ac:dyDescent="0.25">
      <c r="A231" s="5">
        <v>222</v>
      </c>
      <c r="B231" s="6"/>
      <c r="C231" s="6" t="s">
        <v>212</v>
      </c>
      <c r="D231" s="7"/>
      <c r="E231" s="5">
        <v>12</v>
      </c>
      <c r="F231" s="7" t="s">
        <v>213</v>
      </c>
      <c r="G231" s="17">
        <v>35</v>
      </c>
      <c r="H231" s="17">
        <v>420</v>
      </c>
      <c r="I231" s="8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32" s="1" customFormat="1" x14ac:dyDescent="0.25">
      <c r="A232" s="5">
        <v>223</v>
      </c>
      <c r="B232" s="6"/>
      <c r="C232" s="6" t="s">
        <v>214</v>
      </c>
      <c r="D232" s="7"/>
      <c r="E232" s="5">
        <v>12</v>
      </c>
      <c r="F232" s="7" t="s">
        <v>93</v>
      </c>
      <c r="G232" s="17">
        <v>20</v>
      </c>
      <c r="H232" s="17">
        <v>240</v>
      </c>
      <c r="I232" s="8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32" s="1" customFormat="1" x14ac:dyDescent="0.25">
      <c r="A233" s="5">
        <v>224</v>
      </c>
      <c r="B233" s="6"/>
      <c r="C233" s="6" t="s">
        <v>94</v>
      </c>
      <c r="D233" s="7"/>
      <c r="E233" s="5">
        <v>12</v>
      </c>
      <c r="F233" s="7" t="s">
        <v>93</v>
      </c>
      <c r="G233" s="17">
        <v>10</v>
      </c>
      <c r="H233" s="17">
        <v>120</v>
      </c>
      <c r="I233" s="8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32" s="1" customFormat="1" x14ac:dyDescent="0.25">
      <c r="A234" s="5">
        <v>225</v>
      </c>
      <c r="B234" s="6"/>
      <c r="C234" s="6" t="s">
        <v>215</v>
      </c>
      <c r="D234" s="7"/>
      <c r="E234" s="5">
        <v>12</v>
      </c>
      <c r="F234" s="7" t="s">
        <v>93</v>
      </c>
      <c r="G234" s="17">
        <v>25</v>
      </c>
      <c r="H234" s="17">
        <v>300</v>
      </c>
      <c r="I234" s="8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32" s="1" customFormat="1" x14ac:dyDescent="0.25">
      <c r="A235" s="5">
        <v>226</v>
      </c>
      <c r="B235" s="6"/>
      <c r="C235" s="6" t="s">
        <v>216</v>
      </c>
      <c r="D235" s="7"/>
      <c r="E235" s="5">
        <v>12</v>
      </c>
      <c r="F235" s="7" t="s">
        <v>93</v>
      </c>
      <c r="G235" s="17">
        <v>10</v>
      </c>
      <c r="H235" s="17">
        <v>120</v>
      </c>
      <c r="I235" s="8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32" s="1" customFormat="1" x14ac:dyDescent="0.25">
      <c r="A236" s="5">
        <v>227</v>
      </c>
      <c r="B236" s="6"/>
      <c r="C236" s="6" t="s">
        <v>217</v>
      </c>
      <c r="D236" s="7"/>
      <c r="E236" s="5">
        <v>12</v>
      </c>
      <c r="F236" s="7" t="s">
        <v>93</v>
      </c>
      <c r="G236" s="17">
        <v>50</v>
      </c>
      <c r="H236" s="17">
        <v>600</v>
      </c>
      <c r="I236" s="8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32" s="1" customFormat="1" x14ac:dyDescent="0.25">
      <c r="A237" s="5">
        <v>228</v>
      </c>
      <c r="B237" s="6"/>
      <c r="C237" s="6" t="s">
        <v>220</v>
      </c>
      <c r="D237" s="7"/>
      <c r="E237" s="5">
        <v>12</v>
      </c>
      <c r="F237" s="7" t="s">
        <v>93</v>
      </c>
      <c r="G237" s="17">
        <v>35</v>
      </c>
      <c r="H237" s="17">
        <v>420</v>
      </c>
      <c r="I237" s="80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32" s="1" customFormat="1" x14ac:dyDescent="0.25">
      <c r="A238" s="5">
        <v>229</v>
      </c>
      <c r="B238" s="6"/>
      <c r="C238" s="6" t="s">
        <v>221</v>
      </c>
      <c r="D238" s="7"/>
      <c r="E238" s="5">
        <v>12</v>
      </c>
      <c r="F238" s="7" t="s">
        <v>93</v>
      </c>
      <c r="G238" s="17">
        <v>40</v>
      </c>
      <c r="H238" s="17">
        <v>480</v>
      </c>
      <c r="I238" s="8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32" s="1" customFormat="1" x14ac:dyDescent="0.25">
      <c r="A239" s="5">
        <v>230</v>
      </c>
      <c r="B239" s="6"/>
      <c r="C239" s="6" t="s">
        <v>222</v>
      </c>
      <c r="D239" s="7"/>
      <c r="E239" s="5">
        <v>12</v>
      </c>
      <c r="F239" s="7" t="s">
        <v>93</v>
      </c>
      <c r="G239" s="17">
        <v>25</v>
      </c>
      <c r="H239" s="17">
        <v>300</v>
      </c>
      <c r="I239" s="8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32" s="1" customFormat="1" x14ac:dyDescent="0.25">
      <c r="A240" s="5">
        <v>231</v>
      </c>
      <c r="B240" s="6"/>
      <c r="C240" s="6" t="s">
        <v>223</v>
      </c>
      <c r="D240" s="7"/>
      <c r="E240" s="5">
        <v>12</v>
      </c>
      <c r="F240" s="7" t="s">
        <v>93</v>
      </c>
      <c r="G240" s="17">
        <v>10</v>
      </c>
      <c r="H240" s="17">
        <v>120</v>
      </c>
      <c r="I240" s="80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32" s="1" customFormat="1" x14ac:dyDescent="0.25">
      <c r="A241" s="5">
        <v>232</v>
      </c>
      <c r="B241" s="6"/>
      <c r="C241" s="6" t="s">
        <v>218</v>
      </c>
      <c r="D241" s="7"/>
      <c r="E241" s="5">
        <v>12</v>
      </c>
      <c r="F241" s="7" t="s">
        <v>121</v>
      </c>
      <c r="G241" s="17">
        <v>850</v>
      </c>
      <c r="H241" s="17">
        <v>10200</v>
      </c>
      <c r="I241" s="8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32" s="1" customFormat="1" x14ac:dyDescent="0.25">
      <c r="A242" s="5">
        <v>233</v>
      </c>
      <c r="B242" s="6"/>
      <c r="C242" s="6" t="s">
        <v>224</v>
      </c>
      <c r="D242" s="7"/>
      <c r="E242" s="5">
        <v>12</v>
      </c>
      <c r="F242" s="7" t="s">
        <v>93</v>
      </c>
      <c r="G242" s="17">
        <v>535</v>
      </c>
      <c r="H242" s="17">
        <v>6420</v>
      </c>
      <c r="I242" s="8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32" s="1" customFormat="1" x14ac:dyDescent="0.25">
      <c r="A243" s="5">
        <v>234</v>
      </c>
      <c r="B243" s="6"/>
      <c r="C243" s="6" t="s">
        <v>225</v>
      </c>
      <c r="D243" s="7"/>
      <c r="E243" s="5">
        <v>12</v>
      </c>
      <c r="F243" s="7" t="s">
        <v>93</v>
      </c>
      <c r="G243" s="17">
        <v>120</v>
      </c>
      <c r="H243" s="17">
        <v>1440</v>
      </c>
      <c r="I243" s="80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32" s="1" customFormat="1" x14ac:dyDescent="0.25">
      <c r="A244" s="5">
        <v>235</v>
      </c>
      <c r="B244" s="6"/>
      <c r="C244" s="6" t="s">
        <v>210</v>
      </c>
      <c r="D244" s="7"/>
      <c r="E244" s="5">
        <v>24</v>
      </c>
      <c r="F244" s="7" t="s">
        <v>85</v>
      </c>
      <c r="G244" s="17">
        <v>1250</v>
      </c>
      <c r="H244" s="17">
        <v>30000</v>
      </c>
      <c r="I244" s="80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32" s="1" customFormat="1" x14ac:dyDescent="0.25">
      <c r="A245" s="5">
        <v>236</v>
      </c>
      <c r="B245" s="6"/>
      <c r="C245" s="6" t="s">
        <v>211</v>
      </c>
      <c r="D245" s="7"/>
      <c r="E245" s="5">
        <v>12</v>
      </c>
      <c r="F245" s="7" t="s">
        <v>93</v>
      </c>
      <c r="G245" s="17">
        <v>50</v>
      </c>
      <c r="H245" s="17">
        <v>600</v>
      </c>
      <c r="I245" s="80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32" s="1" customFormat="1" x14ac:dyDescent="0.25">
      <c r="A246" s="5">
        <v>237</v>
      </c>
      <c r="B246" s="6"/>
      <c r="C246" s="6" t="s">
        <v>226</v>
      </c>
      <c r="D246" s="7"/>
      <c r="E246" s="5">
        <v>12</v>
      </c>
      <c r="F246" s="7" t="s">
        <v>108</v>
      </c>
      <c r="G246" s="17">
        <v>450</v>
      </c>
      <c r="H246" s="17">
        <v>5400</v>
      </c>
      <c r="I246" s="80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32" s="1" customFormat="1" x14ac:dyDescent="0.25">
      <c r="A247" s="5">
        <v>238</v>
      </c>
      <c r="B247" s="6"/>
      <c r="C247" s="6" t="s">
        <v>154</v>
      </c>
      <c r="D247" s="7"/>
      <c r="E247" s="5">
        <v>12</v>
      </c>
      <c r="F247" s="7" t="s">
        <v>155</v>
      </c>
      <c r="G247" s="17">
        <v>400</v>
      </c>
      <c r="H247" s="17">
        <v>4800</v>
      </c>
      <c r="I247" s="80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32" s="1" customFormat="1" ht="25.5" x14ac:dyDescent="0.25">
      <c r="A248" s="5">
        <v>239</v>
      </c>
      <c r="B248" s="13" t="s">
        <v>102</v>
      </c>
      <c r="C248" s="13" t="s">
        <v>41</v>
      </c>
      <c r="D248" s="14" t="s">
        <v>35</v>
      </c>
      <c r="E248" s="14"/>
      <c r="F248" s="14"/>
      <c r="G248" s="13"/>
      <c r="H248" s="15">
        <v>100800</v>
      </c>
      <c r="I248" s="14" t="s">
        <v>68</v>
      </c>
      <c r="J248" s="20"/>
      <c r="K248" s="20">
        <v>1</v>
      </c>
      <c r="L248" s="20"/>
      <c r="M248" s="20"/>
      <c r="N248" s="20">
        <v>1</v>
      </c>
      <c r="O248" s="20"/>
      <c r="P248" s="20"/>
      <c r="Q248" s="20"/>
      <c r="R248" s="20"/>
      <c r="S248" s="20">
        <v>1</v>
      </c>
      <c r="T248" s="20"/>
      <c r="U248" s="20"/>
      <c r="X248" s="1">
        <f>H248/3</f>
        <v>33600</v>
      </c>
      <c r="AA248" s="1">
        <f>X248</f>
        <v>33600</v>
      </c>
      <c r="AF248" s="1">
        <f>AA248</f>
        <v>33600</v>
      </c>
    </row>
    <row r="249" spans="1:32" s="1" customFormat="1" x14ac:dyDescent="0.25">
      <c r="A249" s="5">
        <v>240</v>
      </c>
      <c r="B249" s="6"/>
      <c r="C249" s="6" t="s">
        <v>209</v>
      </c>
      <c r="D249" s="7"/>
      <c r="E249" s="5">
        <v>24</v>
      </c>
      <c r="F249" s="7" t="s">
        <v>93</v>
      </c>
      <c r="G249" s="17">
        <v>700</v>
      </c>
      <c r="H249" s="17">
        <v>16800</v>
      </c>
      <c r="I249" s="80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32" s="1" customFormat="1" x14ac:dyDescent="0.25">
      <c r="A250" s="5">
        <v>241</v>
      </c>
      <c r="B250" s="6"/>
      <c r="C250" s="6" t="s">
        <v>212</v>
      </c>
      <c r="D250" s="7"/>
      <c r="E250" s="5">
        <v>24</v>
      </c>
      <c r="F250" s="7" t="s">
        <v>213</v>
      </c>
      <c r="G250" s="17">
        <v>35</v>
      </c>
      <c r="H250" s="17">
        <v>840</v>
      </c>
      <c r="I250" s="80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32" s="1" customFormat="1" x14ac:dyDescent="0.25">
      <c r="A251" s="5">
        <v>242</v>
      </c>
      <c r="B251" s="6"/>
      <c r="C251" s="6" t="s">
        <v>214</v>
      </c>
      <c r="D251" s="7"/>
      <c r="E251" s="5">
        <v>24</v>
      </c>
      <c r="F251" s="7" t="s">
        <v>93</v>
      </c>
      <c r="G251" s="17">
        <v>20</v>
      </c>
      <c r="H251" s="17">
        <v>480</v>
      </c>
      <c r="I251" s="80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32" s="1" customFormat="1" x14ac:dyDescent="0.25">
      <c r="A252" s="5">
        <v>243</v>
      </c>
      <c r="B252" s="6"/>
      <c r="C252" s="6" t="s">
        <v>94</v>
      </c>
      <c r="D252" s="7"/>
      <c r="E252" s="5">
        <v>24</v>
      </c>
      <c r="F252" s="7" t="s">
        <v>93</v>
      </c>
      <c r="G252" s="17">
        <v>10</v>
      </c>
      <c r="H252" s="17">
        <v>240</v>
      </c>
      <c r="I252" s="80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32" s="1" customFormat="1" x14ac:dyDescent="0.25">
      <c r="A253" s="5">
        <v>244</v>
      </c>
      <c r="B253" s="6"/>
      <c r="C253" s="6" t="s">
        <v>215</v>
      </c>
      <c r="D253" s="7"/>
      <c r="E253" s="5">
        <v>24</v>
      </c>
      <c r="F253" s="7" t="s">
        <v>93</v>
      </c>
      <c r="G253" s="17">
        <v>25</v>
      </c>
      <c r="H253" s="17">
        <v>600</v>
      </c>
      <c r="I253" s="80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32" s="1" customFormat="1" x14ac:dyDescent="0.25">
      <c r="A254" s="5">
        <v>245</v>
      </c>
      <c r="B254" s="6"/>
      <c r="C254" s="6" t="s">
        <v>216</v>
      </c>
      <c r="D254" s="7"/>
      <c r="E254" s="5">
        <v>24</v>
      </c>
      <c r="F254" s="7" t="s">
        <v>93</v>
      </c>
      <c r="G254" s="17">
        <v>10</v>
      </c>
      <c r="H254" s="17">
        <v>240</v>
      </c>
      <c r="I254" s="80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32" s="1" customFormat="1" x14ac:dyDescent="0.25">
      <c r="A255" s="5">
        <v>246</v>
      </c>
      <c r="B255" s="6"/>
      <c r="C255" s="6" t="s">
        <v>217</v>
      </c>
      <c r="D255" s="7"/>
      <c r="E255" s="5">
        <v>24</v>
      </c>
      <c r="F255" s="7" t="s">
        <v>93</v>
      </c>
      <c r="G255" s="17">
        <v>50</v>
      </c>
      <c r="H255" s="17">
        <v>1200</v>
      </c>
      <c r="I255" s="80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32" s="1" customFormat="1" x14ac:dyDescent="0.25">
      <c r="A256" s="5">
        <v>247</v>
      </c>
      <c r="B256" s="6"/>
      <c r="C256" s="6" t="s">
        <v>220</v>
      </c>
      <c r="D256" s="7"/>
      <c r="E256" s="5">
        <v>24</v>
      </c>
      <c r="F256" s="7" t="s">
        <v>93</v>
      </c>
      <c r="G256" s="17">
        <v>35</v>
      </c>
      <c r="H256" s="17">
        <v>840</v>
      </c>
      <c r="I256" s="80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32" s="1" customFormat="1" x14ac:dyDescent="0.25">
      <c r="A257" s="5">
        <v>248</v>
      </c>
      <c r="B257" s="6"/>
      <c r="C257" s="6" t="s">
        <v>221</v>
      </c>
      <c r="D257" s="7"/>
      <c r="E257" s="5">
        <v>24</v>
      </c>
      <c r="F257" s="7" t="s">
        <v>93</v>
      </c>
      <c r="G257" s="17">
        <v>40</v>
      </c>
      <c r="H257" s="17">
        <v>960</v>
      </c>
      <c r="I257" s="80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32" s="1" customFormat="1" x14ac:dyDescent="0.25">
      <c r="A258" s="5">
        <v>249</v>
      </c>
      <c r="B258" s="6"/>
      <c r="C258" s="6" t="s">
        <v>222</v>
      </c>
      <c r="D258" s="7"/>
      <c r="E258" s="5">
        <v>24</v>
      </c>
      <c r="F258" s="7" t="s">
        <v>93</v>
      </c>
      <c r="G258" s="17">
        <v>25</v>
      </c>
      <c r="H258" s="17">
        <v>600</v>
      </c>
      <c r="I258" s="80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32" s="1" customFormat="1" x14ac:dyDescent="0.25">
      <c r="A259" s="5">
        <v>250</v>
      </c>
      <c r="B259" s="6"/>
      <c r="C259" s="6" t="s">
        <v>223</v>
      </c>
      <c r="D259" s="7"/>
      <c r="E259" s="5">
        <v>24</v>
      </c>
      <c r="F259" s="7" t="s">
        <v>93</v>
      </c>
      <c r="G259" s="17">
        <v>10</v>
      </c>
      <c r="H259" s="17">
        <v>240</v>
      </c>
      <c r="I259" s="80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32" s="1" customFormat="1" x14ac:dyDescent="0.25">
      <c r="A260" s="5">
        <v>251</v>
      </c>
      <c r="B260" s="6"/>
      <c r="C260" s="6" t="s">
        <v>218</v>
      </c>
      <c r="D260" s="7"/>
      <c r="E260" s="5">
        <v>24</v>
      </c>
      <c r="F260" s="7" t="s">
        <v>121</v>
      </c>
      <c r="G260" s="17">
        <v>350</v>
      </c>
      <c r="H260" s="17">
        <v>8400</v>
      </c>
      <c r="I260" s="80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32" s="1" customFormat="1" x14ac:dyDescent="0.25">
      <c r="A261" s="5">
        <v>252</v>
      </c>
      <c r="B261" s="6"/>
      <c r="C261" s="6" t="s">
        <v>224</v>
      </c>
      <c r="D261" s="7"/>
      <c r="E261" s="5">
        <v>24</v>
      </c>
      <c r="F261" s="7" t="s">
        <v>93</v>
      </c>
      <c r="G261" s="17">
        <v>500</v>
      </c>
      <c r="H261" s="17">
        <v>12000</v>
      </c>
      <c r="I261" s="80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32" s="1" customFormat="1" x14ac:dyDescent="0.25">
      <c r="A262" s="5">
        <v>253</v>
      </c>
      <c r="B262" s="6"/>
      <c r="C262" s="6" t="s">
        <v>225</v>
      </c>
      <c r="D262" s="7"/>
      <c r="E262" s="5">
        <v>24</v>
      </c>
      <c r="F262" s="7" t="s">
        <v>93</v>
      </c>
      <c r="G262" s="17">
        <v>120</v>
      </c>
      <c r="H262" s="17">
        <v>2880</v>
      </c>
      <c r="I262" s="80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32" s="1" customFormat="1" x14ac:dyDescent="0.25">
      <c r="A263" s="5">
        <v>254</v>
      </c>
      <c r="B263" s="6"/>
      <c r="C263" s="6" t="s">
        <v>210</v>
      </c>
      <c r="D263" s="7"/>
      <c r="E263" s="5">
        <v>30</v>
      </c>
      <c r="F263" s="7" t="s">
        <v>85</v>
      </c>
      <c r="G263" s="17">
        <v>1100</v>
      </c>
      <c r="H263" s="17">
        <v>33000</v>
      </c>
      <c r="I263" s="80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32" s="1" customFormat="1" x14ac:dyDescent="0.25">
      <c r="A264" s="5">
        <v>255</v>
      </c>
      <c r="B264" s="6"/>
      <c r="C264" s="6" t="s">
        <v>227</v>
      </c>
      <c r="D264" s="7"/>
      <c r="E264" s="5">
        <v>24</v>
      </c>
      <c r="F264" s="7" t="s">
        <v>108</v>
      </c>
      <c r="G264" s="17">
        <v>450</v>
      </c>
      <c r="H264" s="17">
        <v>10800</v>
      </c>
      <c r="I264" s="80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32" s="1" customFormat="1" x14ac:dyDescent="0.25">
      <c r="A265" s="5">
        <v>256</v>
      </c>
      <c r="B265" s="6"/>
      <c r="C265" s="6" t="s">
        <v>211</v>
      </c>
      <c r="D265" s="7"/>
      <c r="E265" s="5">
        <v>24</v>
      </c>
      <c r="F265" s="7" t="s">
        <v>93</v>
      </c>
      <c r="G265" s="17">
        <v>45</v>
      </c>
      <c r="H265" s="17">
        <v>1080</v>
      </c>
      <c r="I265" s="80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32" s="1" customFormat="1" x14ac:dyDescent="0.25">
      <c r="A266" s="5">
        <v>257</v>
      </c>
      <c r="B266" s="6"/>
      <c r="C266" s="6" t="s">
        <v>154</v>
      </c>
      <c r="D266" s="7"/>
      <c r="E266" s="5">
        <v>24</v>
      </c>
      <c r="F266" s="7" t="s">
        <v>155</v>
      </c>
      <c r="G266" s="17">
        <v>400</v>
      </c>
      <c r="H266" s="17">
        <v>9600</v>
      </c>
      <c r="I266" s="80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32" s="1" customFormat="1" ht="25.5" x14ac:dyDescent="0.25">
      <c r="A267" s="5">
        <v>258</v>
      </c>
      <c r="B267" s="13" t="s">
        <v>102</v>
      </c>
      <c r="C267" s="13" t="s">
        <v>40</v>
      </c>
      <c r="D267" s="14" t="s">
        <v>35</v>
      </c>
      <c r="E267" s="14"/>
      <c r="F267" s="14"/>
      <c r="G267" s="13"/>
      <c r="H267" s="15">
        <v>175500</v>
      </c>
      <c r="I267" s="14" t="s">
        <v>68</v>
      </c>
      <c r="J267" s="20"/>
      <c r="K267" s="20">
        <v>1</v>
      </c>
      <c r="L267" s="20"/>
      <c r="M267" s="20"/>
      <c r="N267" s="20">
        <v>1</v>
      </c>
      <c r="O267" s="20"/>
      <c r="P267" s="20"/>
      <c r="Q267" s="20"/>
      <c r="R267" s="20"/>
      <c r="S267" s="20">
        <v>1</v>
      </c>
      <c r="T267" s="20"/>
      <c r="U267" s="20"/>
      <c r="X267" s="1">
        <f>H267/3</f>
        <v>58500</v>
      </c>
      <c r="AA267" s="1">
        <f>X267</f>
        <v>58500</v>
      </c>
      <c r="AF267" s="1">
        <f>AA267</f>
        <v>58500</v>
      </c>
    </row>
    <row r="268" spans="1:32" s="1" customFormat="1" x14ac:dyDescent="0.25">
      <c r="A268" s="5">
        <v>259</v>
      </c>
      <c r="B268" s="6"/>
      <c r="C268" s="6" t="s">
        <v>209</v>
      </c>
      <c r="D268" s="7"/>
      <c r="E268" s="5">
        <v>45</v>
      </c>
      <c r="F268" s="7" t="s">
        <v>93</v>
      </c>
      <c r="G268" s="17">
        <v>750</v>
      </c>
      <c r="H268" s="17">
        <v>33750</v>
      </c>
      <c r="I268" s="80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32" s="1" customFormat="1" x14ac:dyDescent="0.25">
      <c r="A269" s="5">
        <v>260</v>
      </c>
      <c r="B269" s="6"/>
      <c r="C269" s="6" t="s">
        <v>212</v>
      </c>
      <c r="D269" s="7"/>
      <c r="E269" s="5">
        <v>45</v>
      </c>
      <c r="F269" s="7" t="s">
        <v>213</v>
      </c>
      <c r="G269" s="17">
        <v>35</v>
      </c>
      <c r="H269" s="17">
        <v>1575</v>
      </c>
      <c r="I269" s="80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32" s="1" customFormat="1" x14ac:dyDescent="0.25">
      <c r="A270" s="5">
        <v>261</v>
      </c>
      <c r="B270" s="6"/>
      <c r="C270" s="6" t="s">
        <v>214</v>
      </c>
      <c r="D270" s="7"/>
      <c r="E270" s="5">
        <v>45</v>
      </c>
      <c r="F270" s="7" t="s">
        <v>93</v>
      </c>
      <c r="G270" s="17">
        <v>20</v>
      </c>
      <c r="H270" s="17">
        <v>900</v>
      </c>
      <c r="I270" s="80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32" s="1" customFormat="1" x14ac:dyDescent="0.25">
      <c r="A271" s="5">
        <v>262</v>
      </c>
      <c r="B271" s="6"/>
      <c r="C271" s="6" t="s">
        <v>94</v>
      </c>
      <c r="D271" s="7"/>
      <c r="E271" s="5">
        <v>45</v>
      </c>
      <c r="F271" s="7" t="s">
        <v>93</v>
      </c>
      <c r="G271" s="17">
        <v>10</v>
      </c>
      <c r="H271" s="17">
        <v>450</v>
      </c>
      <c r="I271" s="80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32" s="1" customFormat="1" x14ac:dyDescent="0.25">
      <c r="A272" s="5">
        <v>263</v>
      </c>
      <c r="B272" s="6"/>
      <c r="C272" s="6" t="s">
        <v>215</v>
      </c>
      <c r="D272" s="7"/>
      <c r="E272" s="5">
        <v>45</v>
      </c>
      <c r="F272" s="7" t="s">
        <v>93</v>
      </c>
      <c r="G272" s="17">
        <v>25</v>
      </c>
      <c r="H272" s="17">
        <v>1125</v>
      </c>
      <c r="I272" s="80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32" s="1" customFormat="1" x14ac:dyDescent="0.25">
      <c r="A273" s="5">
        <v>264</v>
      </c>
      <c r="B273" s="6"/>
      <c r="C273" s="6" t="s">
        <v>216</v>
      </c>
      <c r="D273" s="7"/>
      <c r="E273" s="5">
        <v>45</v>
      </c>
      <c r="F273" s="7" t="s">
        <v>93</v>
      </c>
      <c r="G273" s="17">
        <v>10</v>
      </c>
      <c r="H273" s="17">
        <v>450</v>
      </c>
      <c r="I273" s="80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32" s="1" customFormat="1" x14ac:dyDescent="0.25">
      <c r="A274" s="5">
        <v>265</v>
      </c>
      <c r="B274" s="6"/>
      <c r="C274" s="6" t="s">
        <v>217</v>
      </c>
      <c r="D274" s="7"/>
      <c r="E274" s="5">
        <v>45</v>
      </c>
      <c r="F274" s="7" t="s">
        <v>93</v>
      </c>
      <c r="G274" s="17">
        <v>50</v>
      </c>
      <c r="H274" s="17">
        <v>2250</v>
      </c>
      <c r="I274" s="80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32" s="1" customFormat="1" x14ac:dyDescent="0.25">
      <c r="A275" s="5">
        <v>266</v>
      </c>
      <c r="B275" s="6"/>
      <c r="C275" s="6" t="s">
        <v>220</v>
      </c>
      <c r="D275" s="7"/>
      <c r="E275" s="5">
        <v>45</v>
      </c>
      <c r="F275" s="7" t="s">
        <v>93</v>
      </c>
      <c r="G275" s="17">
        <v>35</v>
      </c>
      <c r="H275" s="17">
        <v>1575</v>
      </c>
      <c r="I275" s="80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32" s="1" customFormat="1" x14ac:dyDescent="0.25">
      <c r="A276" s="5">
        <v>267</v>
      </c>
      <c r="B276" s="6"/>
      <c r="C276" s="6" t="s">
        <v>221</v>
      </c>
      <c r="D276" s="7"/>
      <c r="E276" s="5">
        <v>45</v>
      </c>
      <c r="F276" s="7" t="s">
        <v>93</v>
      </c>
      <c r="G276" s="17">
        <v>40</v>
      </c>
      <c r="H276" s="17">
        <v>1800</v>
      </c>
      <c r="I276" s="80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32" s="1" customFormat="1" x14ac:dyDescent="0.25">
      <c r="A277" s="5">
        <v>268</v>
      </c>
      <c r="B277" s="6"/>
      <c r="C277" s="6" t="s">
        <v>222</v>
      </c>
      <c r="D277" s="7"/>
      <c r="E277" s="5">
        <v>45</v>
      </c>
      <c r="F277" s="7" t="s">
        <v>93</v>
      </c>
      <c r="G277" s="17">
        <v>25</v>
      </c>
      <c r="H277" s="17">
        <v>1125</v>
      </c>
      <c r="I277" s="80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32" s="1" customFormat="1" x14ac:dyDescent="0.25">
      <c r="A278" s="5">
        <v>269</v>
      </c>
      <c r="B278" s="6"/>
      <c r="C278" s="6" t="s">
        <v>223</v>
      </c>
      <c r="D278" s="7"/>
      <c r="E278" s="5">
        <v>45</v>
      </c>
      <c r="F278" s="7" t="s">
        <v>93</v>
      </c>
      <c r="G278" s="17">
        <v>10</v>
      </c>
      <c r="H278" s="17">
        <v>450</v>
      </c>
      <c r="I278" s="80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32" s="1" customFormat="1" x14ac:dyDescent="0.25">
      <c r="A279" s="5">
        <v>270</v>
      </c>
      <c r="B279" s="6"/>
      <c r="C279" s="6" t="s">
        <v>218</v>
      </c>
      <c r="D279" s="7"/>
      <c r="E279" s="5">
        <v>45</v>
      </c>
      <c r="F279" s="7" t="s">
        <v>121</v>
      </c>
      <c r="G279" s="17">
        <v>450</v>
      </c>
      <c r="H279" s="17">
        <v>20250</v>
      </c>
      <c r="I279" s="80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32" s="1" customFormat="1" x14ac:dyDescent="0.25">
      <c r="A280" s="5">
        <v>271</v>
      </c>
      <c r="B280" s="6"/>
      <c r="C280" s="6" t="s">
        <v>224</v>
      </c>
      <c r="D280" s="7"/>
      <c r="E280" s="5">
        <v>45</v>
      </c>
      <c r="F280" s="7" t="s">
        <v>93</v>
      </c>
      <c r="G280" s="17">
        <v>550</v>
      </c>
      <c r="H280" s="17">
        <v>24750</v>
      </c>
      <c r="I280" s="80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32" s="1" customFormat="1" x14ac:dyDescent="0.25">
      <c r="A281" s="5">
        <v>272</v>
      </c>
      <c r="B281" s="6"/>
      <c r="C281" s="6" t="s">
        <v>225</v>
      </c>
      <c r="D281" s="7"/>
      <c r="E281" s="5">
        <v>45</v>
      </c>
      <c r="F281" s="7" t="s">
        <v>93</v>
      </c>
      <c r="G281" s="17">
        <v>120</v>
      </c>
      <c r="H281" s="17">
        <v>5400</v>
      </c>
      <c r="I281" s="80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32" s="1" customFormat="1" x14ac:dyDescent="0.25">
      <c r="A282" s="5">
        <v>273</v>
      </c>
      <c r="B282" s="6"/>
      <c r="C282" s="6" t="s">
        <v>210</v>
      </c>
      <c r="D282" s="7"/>
      <c r="E282" s="5">
        <v>45</v>
      </c>
      <c r="F282" s="7" t="s">
        <v>85</v>
      </c>
      <c r="G282" s="17">
        <v>1120</v>
      </c>
      <c r="H282" s="17">
        <v>50400</v>
      </c>
      <c r="I282" s="80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32" s="1" customFormat="1" x14ac:dyDescent="0.25">
      <c r="A283" s="5">
        <v>274</v>
      </c>
      <c r="B283" s="6"/>
      <c r="C283" s="6" t="s">
        <v>226</v>
      </c>
      <c r="D283" s="7"/>
      <c r="E283" s="5">
        <v>45</v>
      </c>
      <c r="F283" s="7" t="s">
        <v>108</v>
      </c>
      <c r="G283" s="17">
        <v>250</v>
      </c>
      <c r="H283" s="17">
        <v>11250</v>
      </c>
      <c r="I283" s="80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32" s="1" customFormat="1" x14ac:dyDescent="0.25">
      <c r="A284" s="5">
        <v>275</v>
      </c>
      <c r="B284" s="6"/>
      <c r="C284" s="6" t="s">
        <v>154</v>
      </c>
      <c r="D284" s="7"/>
      <c r="E284" s="5">
        <v>45</v>
      </c>
      <c r="F284" s="7" t="s">
        <v>39</v>
      </c>
      <c r="G284" s="17">
        <v>400</v>
      </c>
      <c r="H284" s="17">
        <v>18000</v>
      </c>
      <c r="I284" s="80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32" s="1" customFormat="1" ht="25.5" x14ac:dyDescent="0.25">
      <c r="A285" s="5">
        <v>276</v>
      </c>
      <c r="B285" s="13" t="s">
        <v>102</v>
      </c>
      <c r="C285" s="13" t="s">
        <v>38</v>
      </c>
      <c r="D285" s="14" t="s">
        <v>35</v>
      </c>
      <c r="E285" s="14"/>
      <c r="F285" s="14"/>
      <c r="G285" s="13"/>
      <c r="H285" s="15">
        <v>123900</v>
      </c>
      <c r="I285" s="14" t="s">
        <v>68</v>
      </c>
      <c r="J285" s="20"/>
      <c r="K285" s="20">
        <v>1</v>
      </c>
      <c r="L285" s="20"/>
      <c r="M285" s="20"/>
      <c r="N285" s="20">
        <v>1</v>
      </c>
      <c r="O285" s="20"/>
      <c r="P285" s="20"/>
      <c r="Q285" s="20"/>
      <c r="R285" s="20"/>
      <c r="S285" s="20">
        <v>1</v>
      </c>
      <c r="T285" s="20"/>
      <c r="U285" s="20"/>
      <c r="X285" s="1">
        <f>H285/3</f>
        <v>41300</v>
      </c>
      <c r="AA285" s="1">
        <f>X285</f>
        <v>41300</v>
      </c>
      <c r="AF285" s="1">
        <f>AA285</f>
        <v>41300</v>
      </c>
    </row>
    <row r="286" spans="1:32" s="1" customFormat="1" x14ac:dyDescent="0.25">
      <c r="A286" s="5">
        <v>277</v>
      </c>
      <c r="B286" s="6"/>
      <c r="C286" s="6" t="s">
        <v>209</v>
      </c>
      <c r="D286" s="7"/>
      <c r="E286" s="5">
        <v>21</v>
      </c>
      <c r="F286" s="7" t="s">
        <v>93</v>
      </c>
      <c r="G286" s="17">
        <v>758</v>
      </c>
      <c r="H286" s="17">
        <v>15918</v>
      </c>
      <c r="I286" s="80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32" s="1" customFormat="1" x14ac:dyDescent="0.25">
      <c r="A287" s="5">
        <v>278</v>
      </c>
      <c r="B287" s="6"/>
      <c r="C287" s="6" t="s">
        <v>212</v>
      </c>
      <c r="D287" s="7"/>
      <c r="E287" s="5">
        <v>21</v>
      </c>
      <c r="F287" s="7" t="s">
        <v>213</v>
      </c>
      <c r="G287" s="17">
        <v>50</v>
      </c>
      <c r="H287" s="17">
        <v>1050</v>
      </c>
      <c r="I287" s="80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32" s="1" customFormat="1" x14ac:dyDescent="0.25">
      <c r="A288" s="5">
        <v>279</v>
      </c>
      <c r="B288" s="6"/>
      <c r="C288" s="6" t="s">
        <v>214</v>
      </c>
      <c r="D288" s="7"/>
      <c r="E288" s="5">
        <v>21</v>
      </c>
      <c r="F288" s="7" t="s">
        <v>93</v>
      </c>
      <c r="G288" s="17">
        <v>30</v>
      </c>
      <c r="H288" s="17">
        <v>630</v>
      </c>
      <c r="I288" s="80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5" s="1" customFormat="1" x14ac:dyDescent="0.25">
      <c r="A289" s="5">
        <v>280</v>
      </c>
      <c r="B289" s="6"/>
      <c r="C289" s="6" t="s">
        <v>94</v>
      </c>
      <c r="D289" s="7"/>
      <c r="E289" s="5">
        <v>21</v>
      </c>
      <c r="F289" s="7" t="s">
        <v>93</v>
      </c>
      <c r="G289" s="17">
        <v>10</v>
      </c>
      <c r="H289" s="17">
        <v>210</v>
      </c>
      <c r="I289" s="80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5" s="1" customFormat="1" x14ac:dyDescent="0.25">
      <c r="A290" s="5">
        <v>281</v>
      </c>
      <c r="B290" s="6"/>
      <c r="C290" s="6" t="s">
        <v>215</v>
      </c>
      <c r="D290" s="7"/>
      <c r="E290" s="5">
        <v>21</v>
      </c>
      <c r="F290" s="7" t="s">
        <v>93</v>
      </c>
      <c r="G290" s="17">
        <v>30</v>
      </c>
      <c r="H290" s="17">
        <v>630</v>
      </c>
      <c r="I290" s="80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5" s="1" customFormat="1" x14ac:dyDescent="0.25">
      <c r="A291" s="5">
        <v>282</v>
      </c>
      <c r="B291" s="6"/>
      <c r="C291" s="6" t="s">
        <v>216</v>
      </c>
      <c r="D291" s="7"/>
      <c r="E291" s="5">
        <v>21</v>
      </c>
      <c r="F291" s="7" t="s">
        <v>93</v>
      </c>
      <c r="G291" s="17">
        <v>15</v>
      </c>
      <c r="H291" s="17">
        <v>315</v>
      </c>
      <c r="I291" s="80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5" s="1" customFormat="1" x14ac:dyDescent="0.25">
      <c r="A292" s="5">
        <v>283</v>
      </c>
      <c r="B292" s="6"/>
      <c r="C292" s="6" t="s">
        <v>217</v>
      </c>
      <c r="D292" s="7"/>
      <c r="E292" s="5">
        <v>21</v>
      </c>
      <c r="F292" s="7" t="s">
        <v>93</v>
      </c>
      <c r="G292" s="17">
        <v>50</v>
      </c>
      <c r="H292" s="17">
        <v>1050</v>
      </c>
      <c r="I292" s="80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5" s="1" customFormat="1" x14ac:dyDescent="0.25">
      <c r="A293" s="5">
        <v>284</v>
      </c>
      <c r="B293" s="6"/>
      <c r="C293" s="6" t="s">
        <v>220</v>
      </c>
      <c r="D293" s="7"/>
      <c r="E293" s="5">
        <v>21</v>
      </c>
      <c r="F293" s="7" t="s">
        <v>93</v>
      </c>
      <c r="G293" s="17">
        <v>45</v>
      </c>
      <c r="H293" s="17">
        <v>945</v>
      </c>
      <c r="I293" s="80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5" s="1" customFormat="1" x14ac:dyDescent="0.25">
      <c r="A294" s="5">
        <v>285</v>
      </c>
      <c r="B294" s="6"/>
      <c r="C294" s="6" t="s">
        <v>221</v>
      </c>
      <c r="D294" s="7"/>
      <c r="E294" s="5">
        <v>21</v>
      </c>
      <c r="F294" s="7" t="s">
        <v>93</v>
      </c>
      <c r="G294" s="17">
        <v>45</v>
      </c>
      <c r="H294" s="17">
        <v>945</v>
      </c>
      <c r="I294" s="80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5" s="1" customFormat="1" x14ac:dyDescent="0.25">
      <c r="A295" s="5">
        <v>286</v>
      </c>
      <c r="B295" s="6"/>
      <c r="C295" s="6" t="s">
        <v>222</v>
      </c>
      <c r="D295" s="7"/>
      <c r="E295" s="5">
        <v>21</v>
      </c>
      <c r="F295" s="7" t="s">
        <v>93</v>
      </c>
      <c r="G295" s="17">
        <v>35</v>
      </c>
      <c r="H295" s="17">
        <v>735</v>
      </c>
      <c r="I295" s="80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5" s="1" customFormat="1" x14ac:dyDescent="0.25">
      <c r="A296" s="5">
        <v>287</v>
      </c>
      <c r="B296" s="6"/>
      <c r="C296" s="6" t="s">
        <v>223</v>
      </c>
      <c r="D296" s="7"/>
      <c r="E296" s="5">
        <v>21</v>
      </c>
      <c r="F296" s="7" t="s">
        <v>93</v>
      </c>
      <c r="G296" s="17">
        <v>12</v>
      </c>
      <c r="H296" s="17">
        <v>252</v>
      </c>
      <c r="I296" s="80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5" s="1" customFormat="1" x14ac:dyDescent="0.25">
      <c r="A297" s="5">
        <v>288</v>
      </c>
      <c r="B297" s="6"/>
      <c r="C297" s="6" t="s">
        <v>218</v>
      </c>
      <c r="D297" s="7"/>
      <c r="E297" s="5">
        <v>21</v>
      </c>
      <c r="F297" s="7" t="s">
        <v>121</v>
      </c>
      <c r="G297" s="17">
        <v>850</v>
      </c>
      <c r="H297" s="17">
        <v>17850</v>
      </c>
      <c r="I297" s="80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5" s="1" customFormat="1" x14ac:dyDescent="0.25">
      <c r="A298" s="5">
        <v>289</v>
      </c>
      <c r="B298" s="6"/>
      <c r="C298" s="6" t="s">
        <v>224</v>
      </c>
      <c r="D298" s="7"/>
      <c r="E298" s="5">
        <v>21</v>
      </c>
      <c r="F298" s="7" t="s">
        <v>93</v>
      </c>
      <c r="G298" s="17">
        <v>550</v>
      </c>
      <c r="H298" s="17">
        <v>11550</v>
      </c>
      <c r="I298" s="80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5" s="1" customFormat="1" x14ac:dyDescent="0.25">
      <c r="A299" s="5">
        <v>290</v>
      </c>
      <c r="B299" s="6"/>
      <c r="C299" s="6" t="s">
        <v>225</v>
      </c>
      <c r="D299" s="7"/>
      <c r="E299" s="5">
        <v>21</v>
      </c>
      <c r="F299" s="7" t="s">
        <v>93</v>
      </c>
      <c r="G299" s="17">
        <v>120</v>
      </c>
      <c r="H299" s="17">
        <v>2520</v>
      </c>
      <c r="I299" s="80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5" s="1" customFormat="1" x14ac:dyDescent="0.25">
      <c r="A300" s="5">
        <v>291</v>
      </c>
      <c r="B300" s="6"/>
      <c r="C300" s="6" t="s">
        <v>210</v>
      </c>
      <c r="D300" s="7"/>
      <c r="E300" s="5">
        <v>21</v>
      </c>
      <c r="F300" s="7" t="s">
        <v>85</v>
      </c>
      <c r="G300" s="17">
        <v>2400</v>
      </c>
      <c r="H300" s="17">
        <v>50400</v>
      </c>
      <c r="I300" s="80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5" s="1" customFormat="1" x14ac:dyDescent="0.25">
      <c r="A301" s="5">
        <v>292</v>
      </c>
      <c r="B301" s="6"/>
      <c r="C301" s="6" t="s">
        <v>226</v>
      </c>
      <c r="D301" s="7"/>
      <c r="E301" s="5">
        <v>21</v>
      </c>
      <c r="F301" s="7" t="s">
        <v>108</v>
      </c>
      <c r="G301" s="17">
        <v>450</v>
      </c>
      <c r="H301" s="17">
        <v>9450</v>
      </c>
      <c r="I301" s="80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5" s="1" customFormat="1" x14ac:dyDescent="0.25">
      <c r="A302" s="5">
        <v>293</v>
      </c>
      <c r="B302" s="6"/>
      <c r="C302" s="6" t="s">
        <v>211</v>
      </c>
      <c r="D302" s="7"/>
      <c r="E302" s="5">
        <v>21</v>
      </c>
      <c r="F302" s="7" t="s">
        <v>93</v>
      </c>
      <c r="G302" s="17">
        <v>50</v>
      </c>
      <c r="H302" s="17">
        <v>1050</v>
      </c>
      <c r="I302" s="80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5" s="1" customFormat="1" x14ac:dyDescent="0.25">
      <c r="A303" s="5">
        <v>294</v>
      </c>
      <c r="B303" s="6"/>
      <c r="C303" s="6" t="s">
        <v>154</v>
      </c>
      <c r="D303" s="7"/>
      <c r="E303" s="5">
        <v>21</v>
      </c>
      <c r="F303" s="7" t="s">
        <v>155</v>
      </c>
      <c r="G303" s="17">
        <v>400</v>
      </c>
      <c r="H303" s="17">
        <v>8400</v>
      </c>
      <c r="I303" s="80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5" s="1" customFormat="1" ht="25.5" x14ac:dyDescent="0.25">
      <c r="A304" s="5">
        <v>295</v>
      </c>
      <c r="B304" s="13" t="s">
        <v>102</v>
      </c>
      <c r="C304" s="13" t="s">
        <v>228</v>
      </c>
      <c r="D304" s="14" t="s">
        <v>35</v>
      </c>
      <c r="E304" s="14"/>
      <c r="F304" s="14"/>
      <c r="G304" s="13"/>
      <c r="H304" s="15">
        <v>645335</v>
      </c>
      <c r="I304" s="14" t="s">
        <v>68</v>
      </c>
      <c r="J304" s="16"/>
      <c r="K304" s="16"/>
      <c r="L304" s="16">
        <v>1</v>
      </c>
      <c r="M304" s="16"/>
      <c r="N304" s="16"/>
      <c r="O304" s="16"/>
      <c r="P304" s="16"/>
      <c r="Q304" s="16"/>
      <c r="R304" s="16"/>
      <c r="S304" s="16"/>
      <c r="T304" s="16"/>
      <c r="U304" s="16"/>
      <c r="Y304" s="210">
        <f>H304</f>
        <v>645335</v>
      </c>
    </row>
    <row r="305" spans="1:21" s="1" customFormat="1" x14ac:dyDescent="0.25">
      <c r="A305" s="5">
        <v>296</v>
      </c>
      <c r="B305" s="6"/>
      <c r="C305" s="6" t="s">
        <v>229</v>
      </c>
      <c r="D305" s="7"/>
      <c r="E305" s="5">
        <v>10</v>
      </c>
      <c r="F305" s="7" t="s">
        <v>85</v>
      </c>
      <c r="G305" s="17">
        <v>150</v>
      </c>
      <c r="H305" s="17">
        <v>1500</v>
      </c>
      <c r="I305" s="80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s="1" customFormat="1" x14ac:dyDescent="0.25">
      <c r="A306" s="5">
        <v>297</v>
      </c>
      <c r="B306" s="6"/>
      <c r="C306" s="6" t="s">
        <v>230</v>
      </c>
      <c r="D306" s="7"/>
      <c r="E306" s="5">
        <v>10</v>
      </c>
      <c r="F306" s="7" t="s">
        <v>85</v>
      </c>
      <c r="G306" s="17">
        <v>200</v>
      </c>
      <c r="H306" s="17">
        <v>2000</v>
      </c>
      <c r="I306" s="80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s="1" customFormat="1" x14ac:dyDescent="0.25">
      <c r="A307" s="5">
        <v>298</v>
      </c>
      <c r="B307" s="6"/>
      <c r="C307" s="6" t="s">
        <v>231</v>
      </c>
      <c r="D307" s="7"/>
      <c r="E307" s="5">
        <v>10</v>
      </c>
      <c r="F307" s="7" t="s">
        <v>85</v>
      </c>
      <c r="G307" s="17">
        <v>150</v>
      </c>
      <c r="H307" s="17">
        <v>1500</v>
      </c>
      <c r="I307" s="80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s="1" customFormat="1" x14ac:dyDescent="0.25">
      <c r="A308" s="5">
        <v>299</v>
      </c>
      <c r="B308" s="6"/>
      <c r="C308" s="6" t="s">
        <v>232</v>
      </c>
      <c r="D308" s="7"/>
      <c r="E308" s="5">
        <v>10</v>
      </c>
      <c r="F308" s="7" t="s">
        <v>85</v>
      </c>
      <c r="G308" s="17">
        <v>300</v>
      </c>
      <c r="H308" s="17">
        <v>3000</v>
      </c>
      <c r="I308" s="80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s="1" customFormat="1" x14ac:dyDescent="0.25">
      <c r="A309" s="5">
        <v>300</v>
      </c>
      <c r="B309" s="6"/>
      <c r="C309" s="6" t="s">
        <v>233</v>
      </c>
      <c r="D309" s="7"/>
      <c r="E309" s="5">
        <v>10</v>
      </c>
      <c r="F309" s="7" t="s">
        <v>85</v>
      </c>
      <c r="G309" s="17">
        <v>300</v>
      </c>
      <c r="H309" s="17">
        <v>3000</v>
      </c>
      <c r="I309" s="80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s="1" customFormat="1" x14ac:dyDescent="0.25">
      <c r="A310" s="5">
        <v>301</v>
      </c>
      <c r="B310" s="6"/>
      <c r="C310" s="6" t="s">
        <v>234</v>
      </c>
      <c r="D310" s="7"/>
      <c r="E310" s="5">
        <v>10</v>
      </c>
      <c r="F310" s="7" t="s">
        <v>121</v>
      </c>
      <c r="G310" s="17">
        <v>3000</v>
      </c>
      <c r="H310" s="17">
        <v>30000</v>
      </c>
      <c r="I310" s="80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s="1" customFormat="1" x14ac:dyDescent="0.25">
      <c r="A311" s="5">
        <v>302</v>
      </c>
      <c r="B311" s="6"/>
      <c r="C311" s="6" t="s">
        <v>235</v>
      </c>
      <c r="D311" s="7"/>
      <c r="E311" s="5">
        <v>10</v>
      </c>
      <c r="F311" s="7" t="s">
        <v>85</v>
      </c>
      <c r="G311" s="17">
        <v>2500</v>
      </c>
      <c r="H311" s="17">
        <v>25000</v>
      </c>
      <c r="I311" s="80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s="1" customFormat="1" x14ac:dyDescent="0.25">
      <c r="A312" s="5">
        <v>303</v>
      </c>
      <c r="B312" s="6"/>
      <c r="C312" s="6" t="s">
        <v>236</v>
      </c>
      <c r="D312" s="7"/>
      <c r="E312" s="5">
        <v>10</v>
      </c>
      <c r="F312" s="7" t="s">
        <v>85</v>
      </c>
      <c r="G312" s="17">
        <v>2000</v>
      </c>
      <c r="H312" s="17">
        <v>20000</v>
      </c>
      <c r="I312" s="80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s="1" customFormat="1" x14ac:dyDescent="0.25">
      <c r="A313" s="5">
        <v>304</v>
      </c>
      <c r="B313" s="6"/>
      <c r="C313" s="6" t="s">
        <v>237</v>
      </c>
      <c r="D313" s="7"/>
      <c r="E313" s="5">
        <v>10</v>
      </c>
      <c r="F313" s="7" t="s">
        <v>85</v>
      </c>
      <c r="G313" s="17">
        <v>2000</v>
      </c>
      <c r="H313" s="17">
        <v>20000</v>
      </c>
      <c r="I313" s="80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s="1" customFormat="1" x14ac:dyDescent="0.25">
      <c r="A314" s="5">
        <v>305</v>
      </c>
      <c r="B314" s="6"/>
      <c r="C314" s="6" t="s">
        <v>238</v>
      </c>
      <c r="D314" s="7"/>
      <c r="E314" s="5">
        <v>10</v>
      </c>
      <c r="F314" s="7" t="s">
        <v>85</v>
      </c>
      <c r="G314" s="17">
        <v>9000</v>
      </c>
      <c r="H314" s="17">
        <v>90000</v>
      </c>
      <c r="I314" s="80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s="1" customFormat="1" x14ac:dyDescent="0.25">
      <c r="A315" s="5">
        <v>306</v>
      </c>
      <c r="B315" s="6"/>
      <c r="C315" s="6" t="s">
        <v>239</v>
      </c>
      <c r="D315" s="7"/>
      <c r="E315" s="5">
        <v>10</v>
      </c>
      <c r="F315" s="7" t="s">
        <v>85</v>
      </c>
      <c r="G315" s="17">
        <v>850</v>
      </c>
      <c r="H315" s="17">
        <v>8500</v>
      </c>
      <c r="I315" s="80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s="1" customFormat="1" x14ac:dyDescent="0.25">
      <c r="A316" s="5">
        <v>307</v>
      </c>
      <c r="B316" s="6"/>
      <c r="C316" s="6" t="s">
        <v>240</v>
      </c>
      <c r="D316" s="7"/>
      <c r="E316" s="5">
        <v>10</v>
      </c>
      <c r="F316" s="7" t="s">
        <v>85</v>
      </c>
      <c r="G316" s="17">
        <v>850</v>
      </c>
      <c r="H316" s="17">
        <v>8500</v>
      </c>
      <c r="I316" s="80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s="1" customFormat="1" x14ac:dyDescent="0.25">
      <c r="A317" s="5">
        <v>308</v>
      </c>
      <c r="B317" s="6"/>
      <c r="C317" s="6" t="s">
        <v>241</v>
      </c>
      <c r="D317" s="7"/>
      <c r="E317" s="5">
        <v>10</v>
      </c>
      <c r="F317" s="7" t="s">
        <v>85</v>
      </c>
      <c r="G317" s="17">
        <v>5833.5</v>
      </c>
      <c r="H317" s="17">
        <v>58335</v>
      </c>
      <c r="I317" s="80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s="1" customFormat="1" x14ac:dyDescent="0.25">
      <c r="A318" s="5">
        <v>309</v>
      </c>
      <c r="B318" s="6"/>
      <c r="C318" s="6" t="s">
        <v>242</v>
      </c>
      <c r="D318" s="7"/>
      <c r="E318" s="5">
        <v>10</v>
      </c>
      <c r="F318" s="7" t="s">
        <v>85</v>
      </c>
      <c r="G318" s="17">
        <v>8000</v>
      </c>
      <c r="H318" s="17">
        <v>80000</v>
      </c>
      <c r="I318" s="80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s="1" customFormat="1" x14ac:dyDescent="0.25">
      <c r="A319" s="5">
        <v>310</v>
      </c>
      <c r="B319" s="6"/>
      <c r="C319" s="6" t="s">
        <v>243</v>
      </c>
      <c r="D319" s="7"/>
      <c r="E319" s="5">
        <v>10</v>
      </c>
      <c r="F319" s="7" t="s">
        <v>93</v>
      </c>
      <c r="G319" s="17">
        <v>1500</v>
      </c>
      <c r="H319" s="17">
        <v>15000</v>
      </c>
      <c r="I319" s="80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s="1" customFormat="1" x14ac:dyDescent="0.25">
      <c r="A320" s="5">
        <v>311</v>
      </c>
      <c r="B320" s="6"/>
      <c r="C320" s="6" t="s">
        <v>244</v>
      </c>
      <c r="D320" s="7"/>
      <c r="E320" s="5">
        <v>10</v>
      </c>
      <c r="F320" s="7" t="s">
        <v>85</v>
      </c>
      <c r="G320" s="17">
        <v>6500</v>
      </c>
      <c r="H320" s="17">
        <v>65000</v>
      </c>
      <c r="I320" s="80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8" s="1" customFormat="1" x14ac:dyDescent="0.25">
      <c r="A321" s="5">
        <v>312</v>
      </c>
      <c r="B321" s="6"/>
      <c r="C321" s="6" t="s">
        <v>245</v>
      </c>
      <c r="D321" s="7"/>
      <c r="E321" s="5">
        <v>10</v>
      </c>
      <c r="F321" s="7" t="s">
        <v>39</v>
      </c>
      <c r="G321" s="17">
        <v>4000</v>
      </c>
      <c r="H321" s="17">
        <v>40000</v>
      </c>
      <c r="I321" s="80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8" s="1" customFormat="1" x14ac:dyDescent="0.25">
      <c r="A322" s="5">
        <v>313</v>
      </c>
      <c r="B322" s="6"/>
      <c r="C322" s="6" t="s">
        <v>246</v>
      </c>
      <c r="D322" s="7"/>
      <c r="E322" s="5">
        <v>10</v>
      </c>
      <c r="F322" s="7" t="s">
        <v>85</v>
      </c>
      <c r="G322" s="17">
        <v>1000</v>
      </c>
      <c r="H322" s="17">
        <v>10000</v>
      </c>
      <c r="I322" s="80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8" s="1" customFormat="1" x14ac:dyDescent="0.25">
      <c r="A323" s="5">
        <v>314</v>
      </c>
      <c r="B323" s="6"/>
      <c r="C323" s="6" t="s">
        <v>247</v>
      </c>
      <c r="D323" s="7"/>
      <c r="E323" s="5">
        <v>10</v>
      </c>
      <c r="F323" s="7" t="s">
        <v>85</v>
      </c>
      <c r="G323" s="17">
        <v>1000</v>
      </c>
      <c r="H323" s="17">
        <v>10000</v>
      </c>
      <c r="I323" s="80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8" s="1" customFormat="1" x14ac:dyDescent="0.25">
      <c r="A324" s="5">
        <v>315</v>
      </c>
      <c r="B324" s="6"/>
      <c r="C324" s="6" t="s">
        <v>248</v>
      </c>
      <c r="D324" s="7"/>
      <c r="E324" s="5">
        <v>10</v>
      </c>
      <c r="F324" s="7" t="s">
        <v>85</v>
      </c>
      <c r="G324" s="17">
        <v>1000</v>
      </c>
      <c r="H324" s="17">
        <v>10000</v>
      </c>
      <c r="I324" s="80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8" s="1" customFormat="1" ht="25.5" x14ac:dyDescent="0.25">
      <c r="A325" s="5">
        <v>316</v>
      </c>
      <c r="B325" s="6"/>
      <c r="C325" s="6" t="s">
        <v>249</v>
      </c>
      <c r="D325" s="7"/>
      <c r="E325" s="5">
        <v>10</v>
      </c>
      <c r="F325" s="7" t="s">
        <v>85</v>
      </c>
      <c r="G325" s="17">
        <v>1000</v>
      </c>
      <c r="H325" s="17">
        <v>10000</v>
      </c>
      <c r="I325" s="80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8" s="1" customFormat="1" x14ac:dyDescent="0.25">
      <c r="A326" s="5">
        <v>317</v>
      </c>
      <c r="B326" s="6"/>
      <c r="C326" s="6" t="s">
        <v>250</v>
      </c>
      <c r="D326" s="7"/>
      <c r="E326" s="5">
        <v>10</v>
      </c>
      <c r="F326" s="7" t="s">
        <v>121</v>
      </c>
      <c r="G326" s="17">
        <v>1000</v>
      </c>
      <c r="H326" s="17">
        <v>10000</v>
      </c>
      <c r="I326" s="80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8" s="1" customFormat="1" x14ac:dyDescent="0.25">
      <c r="A327" s="5">
        <v>318</v>
      </c>
      <c r="B327" s="6"/>
      <c r="C327" s="6" t="s">
        <v>154</v>
      </c>
      <c r="D327" s="7"/>
      <c r="E327" s="5">
        <v>10</v>
      </c>
      <c r="F327" s="7" t="s">
        <v>155</v>
      </c>
      <c r="G327" s="17">
        <v>400</v>
      </c>
      <c r="H327" s="17">
        <v>4000</v>
      </c>
      <c r="I327" s="80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8" s="1" customFormat="1" x14ac:dyDescent="0.25">
      <c r="A328" s="5">
        <v>319</v>
      </c>
      <c r="B328" s="6"/>
      <c r="C328" s="6" t="s">
        <v>251</v>
      </c>
      <c r="D328" s="7"/>
      <c r="E328" s="5">
        <v>10</v>
      </c>
      <c r="F328" s="7" t="s">
        <v>85</v>
      </c>
      <c r="G328" s="17">
        <v>1000</v>
      </c>
      <c r="H328" s="17">
        <v>10000</v>
      </c>
      <c r="I328" s="80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8" s="1" customFormat="1" x14ac:dyDescent="0.25">
      <c r="A329" s="5">
        <v>320</v>
      </c>
      <c r="B329" s="6"/>
      <c r="C329" s="6" t="s">
        <v>252</v>
      </c>
      <c r="D329" s="7"/>
      <c r="E329" s="5">
        <v>10</v>
      </c>
      <c r="F329" s="7" t="s">
        <v>121</v>
      </c>
      <c r="G329" s="17">
        <v>7000</v>
      </c>
      <c r="H329" s="17">
        <v>70000</v>
      </c>
      <c r="I329" s="80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8" s="1" customFormat="1" x14ac:dyDescent="0.25">
      <c r="A330" s="5">
        <v>321</v>
      </c>
      <c r="B330" s="6"/>
      <c r="C330" s="6" t="s">
        <v>253</v>
      </c>
      <c r="D330" s="7"/>
      <c r="E330" s="5">
        <v>10</v>
      </c>
      <c r="F330" s="7" t="s">
        <v>93</v>
      </c>
      <c r="G330" s="17">
        <v>4000</v>
      </c>
      <c r="H330" s="17">
        <v>40000</v>
      </c>
      <c r="I330" s="80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8" s="1" customFormat="1" ht="25.5" x14ac:dyDescent="0.25">
      <c r="A331" s="5">
        <v>322</v>
      </c>
      <c r="B331" s="13" t="s">
        <v>102</v>
      </c>
      <c r="C331" s="13" t="s">
        <v>53</v>
      </c>
      <c r="D331" s="14" t="s">
        <v>35</v>
      </c>
      <c r="E331" s="14"/>
      <c r="F331" s="14"/>
      <c r="G331" s="13"/>
      <c r="H331" s="15">
        <v>328680</v>
      </c>
      <c r="I331" s="14" t="s">
        <v>68</v>
      </c>
      <c r="J331" s="16"/>
      <c r="K331" s="16"/>
      <c r="L331" s="16"/>
      <c r="M331" s="16"/>
      <c r="N331" s="16"/>
      <c r="O331" s="16">
        <v>1</v>
      </c>
      <c r="P331" s="16"/>
      <c r="Q331" s="16"/>
      <c r="R331" s="16"/>
      <c r="S331" s="16"/>
      <c r="T331" s="16"/>
      <c r="U331" s="16"/>
      <c r="AB331" s="210">
        <f>H331</f>
        <v>328680</v>
      </c>
    </row>
    <row r="332" spans="1:28" s="1" customFormat="1" x14ac:dyDescent="0.25">
      <c r="A332" s="5">
        <v>323</v>
      </c>
      <c r="B332" s="6"/>
      <c r="C332" s="6" t="s">
        <v>254</v>
      </c>
      <c r="D332" s="7"/>
      <c r="E332" s="5">
        <v>30</v>
      </c>
      <c r="F332" s="7" t="s">
        <v>39</v>
      </c>
      <c r="G332" s="17">
        <v>500</v>
      </c>
      <c r="H332" s="17">
        <v>15000</v>
      </c>
      <c r="I332" s="80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8" s="1" customFormat="1" x14ac:dyDescent="0.25">
      <c r="A333" s="5">
        <v>324</v>
      </c>
      <c r="B333" s="6"/>
      <c r="C333" s="6" t="s">
        <v>255</v>
      </c>
      <c r="D333" s="7"/>
      <c r="E333" s="5">
        <v>180</v>
      </c>
      <c r="F333" s="7" t="s">
        <v>85</v>
      </c>
      <c r="G333" s="17">
        <v>150</v>
      </c>
      <c r="H333" s="17">
        <v>27000</v>
      </c>
      <c r="I333" s="80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8" s="1" customFormat="1" x14ac:dyDescent="0.25">
      <c r="A334" s="5">
        <v>325</v>
      </c>
      <c r="B334" s="6"/>
      <c r="C334" s="6" t="s">
        <v>87</v>
      </c>
      <c r="D334" s="7"/>
      <c r="E334" s="5">
        <v>180</v>
      </c>
      <c r="F334" s="7" t="s">
        <v>85</v>
      </c>
      <c r="G334" s="17">
        <v>180</v>
      </c>
      <c r="H334" s="17">
        <v>32400</v>
      </c>
      <c r="I334" s="80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8" s="1" customFormat="1" x14ac:dyDescent="0.25">
      <c r="A335" s="5">
        <v>326</v>
      </c>
      <c r="B335" s="6"/>
      <c r="C335" s="6" t="s">
        <v>256</v>
      </c>
      <c r="D335" s="7"/>
      <c r="E335" s="5">
        <v>180</v>
      </c>
      <c r="F335" s="7" t="s">
        <v>85</v>
      </c>
      <c r="G335" s="17">
        <v>150</v>
      </c>
      <c r="H335" s="17">
        <v>27000</v>
      </c>
      <c r="I335" s="80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8" s="1" customFormat="1" x14ac:dyDescent="0.25">
      <c r="A336" s="5">
        <v>327</v>
      </c>
      <c r="B336" s="6"/>
      <c r="C336" s="6" t="s">
        <v>89</v>
      </c>
      <c r="D336" s="7"/>
      <c r="E336" s="5">
        <v>180</v>
      </c>
      <c r="F336" s="7" t="s">
        <v>85</v>
      </c>
      <c r="G336" s="17">
        <v>180</v>
      </c>
      <c r="H336" s="17">
        <v>32400</v>
      </c>
      <c r="I336" s="80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s="1" customFormat="1" x14ac:dyDescent="0.25">
      <c r="A337" s="5">
        <v>328</v>
      </c>
      <c r="B337" s="6"/>
      <c r="C337" s="6" t="s">
        <v>195</v>
      </c>
      <c r="D337" s="7"/>
      <c r="E337" s="5">
        <v>7</v>
      </c>
      <c r="F337" s="7" t="s">
        <v>196</v>
      </c>
      <c r="G337" s="17">
        <v>500</v>
      </c>
      <c r="H337" s="17">
        <v>3500</v>
      </c>
      <c r="I337" s="80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s="1" customFormat="1" x14ac:dyDescent="0.25">
      <c r="A338" s="5">
        <v>329</v>
      </c>
      <c r="B338" s="6"/>
      <c r="C338" s="6" t="s">
        <v>257</v>
      </c>
      <c r="D338" s="7"/>
      <c r="E338" s="5">
        <v>5</v>
      </c>
      <c r="F338" s="7" t="s">
        <v>101</v>
      </c>
      <c r="G338" s="17">
        <v>100</v>
      </c>
      <c r="H338" s="17">
        <v>500</v>
      </c>
      <c r="I338" s="80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s="1" customFormat="1" x14ac:dyDescent="0.25">
      <c r="A339" s="5">
        <v>330</v>
      </c>
      <c r="B339" s="6"/>
      <c r="C339" s="6" t="s">
        <v>96</v>
      </c>
      <c r="D339" s="7"/>
      <c r="E339" s="5">
        <v>30</v>
      </c>
      <c r="F339" s="7" t="s">
        <v>93</v>
      </c>
      <c r="G339" s="17">
        <v>100</v>
      </c>
      <c r="H339" s="17">
        <v>3000</v>
      </c>
      <c r="I339" s="80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s="1" customFormat="1" x14ac:dyDescent="0.25">
      <c r="A340" s="5">
        <v>331</v>
      </c>
      <c r="B340" s="6"/>
      <c r="C340" s="6" t="s">
        <v>258</v>
      </c>
      <c r="D340" s="7"/>
      <c r="E340" s="5">
        <v>5</v>
      </c>
      <c r="F340" s="7" t="s">
        <v>108</v>
      </c>
      <c r="G340" s="17">
        <v>120</v>
      </c>
      <c r="H340" s="17">
        <v>600</v>
      </c>
      <c r="I340" s="80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s="1" customFormat="1" x14ac:dyDescent="0.25">
      <c r="A341" s="5">
        <v>332</v>
      </c>
      <c r="B341" s="6"/>
      <c r="C341" s="6" t="s">
        <v>259</v>
      </c>
      <c r="D341" s="7"/>
      <c r="E341" s="5">
        <v>20</v>
      </c>
      <c r="F341" s="7" t="s">
        <v>70</v>
      </c>
      <c r="G341" s="17">
        <v>40</v>
      </c>
      <c r="H341" s="17">
        <v>800</v>
      </c>
      <c r="I341" s="80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s="1" customFormat="1" x14ac:dyDescent="0.25">
      <c r="A342" s="5">
        <v>333</v>
      </c>
      <c r="B342" s="6"/>
      <c r="C342" s="6" t="s">
        <v>260</v>
      </c>
      <c r="D342" s="7"/>
      <c r="E342" s="5">
        <v>5</v>
      </c>
      <c r="F342" s="7" t="s">
        <v>153</v>
      </c>
      <c r="G342" s="17">
        <v>150</v>
      </c>
      <c r="H342" s="17">
        <v>750</v>
      </c>
      <c r="I342" s="80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s="1" customFormat="1" x14ac:dyDescent="0.25">
      <c r="A343" s="5">
        <v>334</v>
      </c>
      <c r="B343" s="6"/>
      <c r="C343" s="6" t="s">
        <v>90</v>
      </c>
      <c r="D343" s="7"/>
      <c r="E343" s="5">
        <v>20</v>
      </c>
      <c r="F343" s="7" t="s">
        <v>261</v>
      </c>
      <c r="G343" s="17">
        <v>200</v>
      </c>
      <c r="H343" s="17">
        <v>4000</v>
      </c>
      <c r="I343" s="80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s="1" customFormat="1" x14ac:dyDescent="0.25">
      <c r="A344" s="5">
        <v>335</v>
      </c>
      <c r="B344" s="6"/>
      <c r="C344" s="6" t="s">
        <v>262</v>
      </c>
      <c r="D344" s="7"/>
      <c r="E344" s="5">
        <v>20</v>
      </c>
      <c r="F344" s="7" t="s">
        <v>70</v>
      </c>
      <c r="G344" s="17">
        <v>75</v>
      </c>
      <c r="H344" s="17">
        <v>1500</v>
      </c>
      <c r="I344" s="80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s="1" customFormat="1" x14ac:dyDescent="0.25">
      <c r="A345" s="5">
        <v>336</v>
      </c>
      <c r="B345" s="6"/>
      <c r="C345" s="6" t="s">
        <v>263</v>
      </c>
      <c r="D345" s="7"/>
      <c r="E345" s="5">
        <v>20</v>
      </c>
      <c r="F345" s="7" t="s">
        <v>108</v>
      </c>
      <c r="G345" s="17">
        <v>550</v>
      </c>
      <c r="H345" s="17">
        <v>11000</v>
      </c>
      <c r="I345" s="80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s="1" customFormat="1" x14ac:dyDescent="0.25">
      <c r="A346" s="5">
        <v>337</v>
      </c>
      <c r="B346" s="6"/>
      <c r="C346" s="6" t="s">
        <v>264</v>
      </c>
      <c r="D346" s="7"/>
      <c r="E346" s="5">
        <v>5</v>
      </c>
      <c r="F346" s="7" t="s">
        <v>101</v>
      </c>
      <c r="G346" s="17">
        <v>200</v>
      </c>
      <c r="H346" s="17">
        <v>1000</v>
      </c>
      <c r="I346" s="80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s="1" customFormat="1" x14ac:dyDescent="0.25">
      <c r="A347" s="5">
        <v>338</v>
      </c>
      <c r="B347" s="6"/>
      <c r="C347" s="6" t="s">
        <v>265</v>
      </c>
      <c r="D347" s="7"/>
      <c r="E347" s="5">
        <v>5</v>
      </c>
      <c r="F347" s="7" t="s">
        <v>266</v>
      </c>
      <c r="G347" s="17">
        <v>60</v>
      </c>
      <c r="H347" s="17">
        <v>300</v>
      </c>
      <c r="I347" s="80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s="1" customFormat="1" x14ac:dyDescent="0.25">
      <c r="A348" s="5">
        <v>339</v>
      </c>
      <c r="B348" s="6"/>
      <c r="C348" s="6" t="s">
        <v>267</v>
      </c>
      <c r="D348" s="7"/>
      <c r="E348" s="5">
        <v>5</v>
      </c>
      <c r="F348" s="7" t="s">
        <v>268</v>
      </c>
      <c r="G348" s="17">
        <v>140</v>
      </c>
      <c r="H348" s="17">
        <v>700</v>
      </c>
      <c r="I348" s="80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s="1" customFormat="1" x14ac:dyDescent="0.25">
      <c r="A349" s="5">
        <v>340</v>
      </c>
      <c r="B349" s="6"/>
      <c r="C349" s="6" t="s">
        <v>269</v>
      </c>
      <c r="D349" s="7"/>
      <c r="E349" s="5">
        <v>2</v>
      </c>
      <c r="F349" s="7" t="s">
        <v>39</v>
      </c>
      <c r="G349" s="17">
        <v>5000</v>
      </c>
      <c r="H349" s="17">
        <v>10000</v>
      </c>
      <c r="I349" s="80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s="1" customFormat="1" x14ac:dyDescent="0.25">
      <c r="A350" s="5">
        <v>341</v>
      </c>
      <c r="B350" s="6"/>
      <c r="C350" s="6" t="s">
        <v>270</v>
      </c>
      <c r="D350" s="7"/>
      <c r="E350" s="5">
        <v>40</v>
      </c>
      <c r="F350" s="7" t="s">
        <v>39</v>
      </c>
      <c r="G350" s="17">
        <v>850</v>
      </c>
      <c r="H350" s="17">
        <v>34000</v>
      </c>
      <c r="I350" s="80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s="1" customFormat="1" x14ac:dyDescent="0.25">
      <c r="A351" s="5">
        <v>342</v>
      </c>
      <c r="B351" s="6"/>
      <c r="C351" s="6" t="s">
        <v>271</v>
      </c>
      <c r="D351" s="7"/>
      <c r="E351" s="5">
        <v>11</v>
      </c>
      <c r="F351" s="7" t="s">
        <v>70</v>
      </c>
      <c r="G351" s="17">
        <v>650</v>
      </c>
      <c r="H351" s="17">
        <v>7150</v>
      </c>
      <c r="I351" s="80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s="1" customFormat="1" x14ac:dyDescent="0.25">
      <c r="A352" s="5">
        <v>343</v>
      </c>
      <c r="B352" s="6"/>
      <c r="C352" s="6" t="s">
        <v>173</v>
      </c>
      <c r="D352" s="7"/>
      <c r="E352" s="5">
        <v>2</v>
      </c>
      <c r="F352" s="7" t="s">
        <v>70</v>
      </c>
      <c r="G352" s="17">
        <v>600</v>
      </c>
      <c r="H352" s="17">
        <v>1200</v>
      </c>
      <c r="I352" s="80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32" s="1" customFormat="1" x14ac:dyDescent="0.25">
      <c r="A353" s="5">
        <v>344</v>
      </c>
      <c r="B353" s="6"/>
      <c r="C353" s="6" t="s">
        <v>272</v>
      </c>
      <c r="D353" s="7"/>
      <c r="E353" s="5">
        <v>1</v>
      </c>
      <c r="F353" s="7" t="s">
        <v>70</v>
      </c>
      <c r="G353" s="17">
        <v>5000</v>
      </c>
      <c r="H353" s="17">
        <v>5000</v>
      </c>
      <c r="I353" s="80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32" s="1" customFormat="1" x14ac:dyDescent="0.25">
      <c r="A354" s="5">
        <v>345</v>
      </c>
      <c r="B354" s="6"/>
      <c r="C354" s="6" t="s">
        <v>162</v>
      </c>
      <c r="D354" s="7"/>
      <c r="E354" s="5">
        <v>2</v>
      </c>
      <c r="F354" s="7" t="s">
        <v>83</v>
      </c>
      <c r="G354" s="17">
        <v>37000</v>
      </c>
      <c r="H354" s="17">
        <v>74000</v>
      </c>
      <c r="I354" s="80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32" s="1" customFormat="1" x14ac:dyDescent="0.25">
      <c r="A355" s="5">
        <v>346</v>
      </c>
      <c r="B355" s="6"/>
      <c r="C355" s="6" t="s">
        <v>273</v>
      </c>
      <c r="D355" s="7"/>
      <c r="E355" s="5">
        <v>1</v>
      </c>
      <c r="F355" s="7" t="s">
        <v>121</v>
      </c>
      <c r="G355" s="17">
        <v>28000</v>
      </c>
      <c r="H355" s="17">
        <v>28000</v>
      </c>
      <c r="I355" s="80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32" s="1" customFormat="1" x14ac:dyDescent="0.25">
      <c r="A356" s="5">
        <v>347</v>
      </c>
      <c r="B356" s="6"/>
      <c r="C356" s="6" t="s">
        <v>274</v>
      </c>
      <c r="D356" s="7"/>
      <c r="E356" s="5">
        <v>4</v>
      </c>
      <c r="F356" s="7" t="s">
        <v>121</v>
      </c>
      <c r="G356" s="17">
        <v>1970</v>
      </c>
      <c r="H356" s="17">
        <v>7880</v>
      </c>
      <c r="I356" s="80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32" s="1" customFormat="1" ht="25.5" x14ac:dyDescent="0.25">
      <c r="A357" s="5">
        <v>348</v>
      </c>
      <c r="B357" s="13" t="s">
        <v>102</v>
      </c>
      <c r="C357" s="13" t="s">
        <v>65</v>
      </c>
      <c r="D357" s="14" t="s">
        <v>35</v>
      </c>
      <c r="E357" s="14"/>
      <c r="F357" s="14"/>
      <c r="G357" s="13"/>
      <c r="H357" s="15">
        <v>12800</v>
      </c>
      <c r="I357" s="14" t="s">
        <v>68</v>
      </c>
      <c r="J357" s="16"/>
      <c r="K357" s="16"/>
      <c r="L357" s="16">
        <v>1</v>
      </c>
      <c r="M357" s="16"/>
      <c r="N357" s="16"/>
      <c r="O357" s="16"/>
      <c r="P357" s="16"/>
      <c r="Q357" s="16"/>
      <c r="R357" s="16"/>
      <c r="S357" s="16">
        <v>1</v>
      </c>
      <c r="T357" s="16"/>
      <c r="U357" s="16"/>
      <c r="Y357" s="1">
        <f>H357/2</f>
        <v>6400</v>
      </c>
      <c r="AF357" s="1">
        <f>Y357</f>
        <v>6400</v>
      </c>
    </row>
    <row r="358" spans="1:32" s="1" customFormat="1" x14ac:dyDescent="0.25">
      <c r="A358" s="5">
        <v>349</v>
      </c>
      <c r="B358" s="6"/>
      <c r="C358" s="6" t="s">
        <v>209</v>
      </c>
      <c r="D358" s="7"/>
      <c r="E358" s="5">
        <v>2</v>
      </c>
      <c r="F358" s="7" t="s">
        <v>93</v>
      </c>
      <c r="G358" s="17">
        <v>450</v>
      </c>
      <c r="H358" s="17">
        <v>900</v>
      </c>
      <c r="I358" s="80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32" s="1" customFormat="1" x14ac:dyDescent="0.25">
      <c r="A359" s="5">
        <v>350</v>
      </c>
      <c r="B359" s="6"/>
      <c r="C359" s="6" t="s">
        <v>212</v>
      </c>
      <c r="D359" s="7"/>
      <c r="E359" s="5">
        <v>2</v>
      </c>
      <c r="F359" s="7" t="s">
        <v>213</v>
      </c>
      <c r="G359" s="17">
        <v>30</v>
      </c>
      <c r="H359" s="17">
        <v>60</v>
      </c>
      <c r="I359" s="80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32" s="1" customFormat="1" x14ac:dyDescent="0.25">
      <c r="A360" s="5">
        <v>351</v>
      </c>
      <c r="B360" s="6"/>
      <c r="C360" s="6" t="s">
        <v>214</v>
      </c>
      <c r="D360" s="7"/>
      <c r="E360" s="5">
        <v>2</v>
      </c>
      <c r="F360" s="7" t="s">
        <v>93</v>
      </c>
      <c r="G360" s="17">
        <v>20</v>
      </c>
      <c r="H360" s="17">
        <v>40</v>
      </c>
      <c r="I360" s="80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32" s="1" customFormat="1" x14ac:dyDescent="0.25">
      <c r="A361" s="5">
        <v>352</v>
      </c>
      <c r="B361" s="6"/>
      <c r="C361" s="6" t="s">
        <v>94</v>
      </c>
      <c r="D361" s="7"/>
      <c r="E361" s="5">
        <v>2</v>
      </c>
      <c r="F361" s="7" t="s">
        <v>93</v>
      </c>
      <c r="G361" s="17">
        <v>10</v>
      </c>
      <c r="H361" s="17">
        <v>20</v>
      </c>
      <c r="I361" s="80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32" s="1" customFormat="1" x14ac:dyDescent="0.25">
      <c r="A362" s="5">
        <v>353</v>
      </c>
      <c r="B362" s="6"/>
      <c r="C362" s="6" t="s">
        <v>215</v>
      </c>
      <c r="D362" s="7"/>
      <c r="E362" s="5">
        <v>2</v>
      </c>
      <c r="F362" s="7" t="s">
        <v>93</v>
      </c>
      <c r="G362" s="17">
        <v>25</v>
      </c>
      <c r="H362" s="17">
        <v>50</v>
      </c>
      <c r="I362" s="80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32" s="1" customFormat="1" x14ac:dyDescent="0.25">
      <c r="A363" s="5">
        <v>354</v>
      </c>
      <c r="B363" s="6"/>
      <c r="C363" s="6" t="s">
        <v>216</v>
      </c>
      <c r="D363" s="7"/>
      <c r="E363" s="5">
        <v>2</v>
      </c>
      <c r="F363" s="7" t="s">
        <v>93</v>
      </c>
      <c r="G363" s="17">
        <v>10</v>
      </c>
      <c r="H363" s="17">
        <v>20</v>
      </c>
      <c r="I363" s="80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32" s="1" customFormat="1" x14ac:dyDescent="0.25">
      <c r="A364" s="5">
        <v>355</v>
      </c>
      <c r="B364" s="6"/>
      <c r="C364" s="6" t="s">
        <v>217</v>
      </c>
      <c r="D364" s="7"/>
      <c r="E364" s="5">
        <v>2</v>
      </c>
      <c r="F364" s="7" t="s">
        <v>93</v>
      </c>
      <c r="G364" s="17">
        <v>30</v>
      </c>
      <c r="H364" s="17">
        <v>60</v>
      </c>
      <c r="I364" s="80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32" s="1" customFormat="1" x14ac:dyDescent="0.25">
      <c r="A365" s="5">
        <v>356</v>
      </c>
      <c r="B365" s="6"/>
      <c r="C365" s="6" t="s">
        <v>220</v>
      </c>
      <c r="D365" s="7"/>
      <c r="E365" s="5">
        <v>2</v>
      </c>
      <c r="F365" s="7" t="s">
        <v>93</v>
      </c>
      <c r="G365" s="17">
        <v>35</v>
      </c>
      <c r="H365" s="17">
        <v>70</v>
      </c>
      <c r="I365" s="80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32" s="1" customFormat="1" x14ac:dyDescent="0.25">
      <c r="A366" s="5">
        <v>357</v>
      </c>
      <c r="B366" s="6"/>
      <c r="C366" s="6" t="s">
        <v>221</v>
      </c>
      <c r="D366" s="7"/>
      <c r="E366" s="5">
        <v>2</v>
      </c>
      <c r="F366" s="7" t="s">
        <v>93</v>
      </c>
      <c r="G366" s="17">
        <v>40</v>
      </c>
      <c r="H366" s="17">
        <v>80</v>
      </c>
      <c r="I366" s="80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32" s="1" customFormat="1" x14ac:dyDescent="0.25">
      <c r="A367" s="5">
        <v>358</v>
      </c>
      <c r="B367" s="6"/>
      <c r="C367" s="6" t="s">
        <v>218</v>
      </c>
      <c r="D367" s="7"/>
      <c r="E367" s="5">
        <v>2</v>
      </c>
      <c r="F367" s="7" t="s">
        <v>121</v>
      </c>
      <c r="G367" s="17">
        <v>2000</v>
      </c>
      <c r="H367" s="17">
        <v>4000</v>
      </c>
      <c r="I367" s="80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32" s="1" customFormat="1" x14ac:dyDescent="0.25">
      <c r="A368" s="5">
        <v>359</v>
      </c>
      <c r="B368" s="6"/>
      <c r="C368" s="6" t="s">
        <v>224</v>
      </c>
      <c r="D368" s="7"/>
      <c r="E368" s="5">
        <v>2</v>
      </c>
      <c r="F368" s="7" t="s">
        <v>93</v>
      </c>
      <c r="G368" s="17">
        <v>450</v>
      </c>
      <c r="H368" s="17">
        <v>900</v>
      </c>
      <c r="I368" s="80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30" x14ac:dyDescent="0.25">
      <c r="A369" s="5">
        <v>360</v>
      </c>
      <c r="B369" s="6"/>
      <c r="C369" s="6" t="s">
        <v>210</v>
      </c>
      <c r="D369" s="7"/>
      <c r="E369" s="5">
        <v>2</v>
      </c>
      <c r="F369" s="7" t="s">
        <v>85</v>
      </c>
      <c r="G369" s="17">
        <v>2900</v>
      </c>
      <c r="H369" s="17">
        <v>5800</v>
      </c>
      <c r="I369" s="80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30" x14ac:dyDescent="0.25">
      <c r="A370" s="5">
        <v>361</v>
      </c>
      <c r="B370" s="6"/>
      <c r="C370" s="6" t="s">
        <v>275</v>
      </c>
      <c r="D370" s="7"/>
      <c r="E370" s="5">
        <v>2</v>
      </c>
      <c r="F370" s="7" t="s">
        <v>155</v>
      </c>
      <c r="G370" s="17">
        <v>400</v>
      </c>
      <c r="H370" s="17">
        <v>800</v>
      </c>
      <c r="I370" s="80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30" s="87" customFormat="1" ht="25.5" x14ac:dyDescent="0.25">
      <c r="A371" s="5">
        <v>362</v>
      </c>
      <c r="B371" s="64" t="s">
        <v>102</v>
      </c>
      <c r="C371" s="64" t="s">
        <v>558</v>
      </c>
      <c r="D371" s="14" t="s">
        <v>35</v>
      </c>
      <c r="E371" s="84"/>
      <c r="F371" s="65"/>
      <c r="G371" s="85"/>
      <c r="H371" s="85">
        <f>SUM(H372:H392)</f>
        <v>770110</v>
      </c>
      <c r="I371" s="14" t="s">
        <v>68</v>
      </c>
      <c r="J371" s="86"/>
      <c r="K371" s="86"/>
      <c r="L371" s="86"/>
      <c r="M371" s="86"/>
      <c r="N371" s="86"/>
      <c r="O371" s="86"/>
      <c r="P371" s="86"/>
      <c r="Q371" s="86">
        <v>1</v>
      </c>
      <c r="R371" s="86"/>
      <c r="S371" s="86"/>
      <c r="T371" s="86"/>
      <c r="U371" s="86"/>
      <c r="V371" s="151"/>
      <c r="AD371" s="211">
        <f>H371</f>
        <v>770110</v>
      </c>
    </row>
    <row r="372" spans="1:30" x14ac:dyDescent="0.25">
      <c r="A372" s="5">
        <v>363</v>
      </c>
      <c r="B372" s="6"/>
      <c r="C372" s="129" t="s">
        <v>84</v>
      </c>
      <c r="D372" s="142"/>
      <c r="E372" s="130">
        <f>80*2</f>
        <v>160</v>
      </c>
      <c r="F372" s="130" t="s">
        <v>39</v>
      </c>
      <c r="G372" s="131">
        <v>120</v>
      </c>
      <c r="H372" s="91">
        <f>E372*G372</f>
        <v>19200</v>
      </c>
      <c r="I372" s="80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30" x14ac:dyDescent="0.25">
      <c r="A373" s="5">
        <v>364</v>
      </c>
      <c r="B373" s="6"/>
      <c r="C373" s="132" t="s">
        <v>559</v>
      </c>
      <c r="D373" s="142"/>
      <c r="E373" s="130">
        <f>130*2</f>
        <v>260</v>
      </c>
      <c r="F373" s="130" t="s">
        <v>39</v>
      </c>
      <c r="G373" s="131">
        <v>120</v>
      </c>
      <c r="H373" s="91">
        <f t="shared" ref="H373:H379" si="2">E373*G373</f>
        <v>31200</v>
      </c>
      <c r="I373" s="80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30" x14ac:dyDescent="0.25">
      <c r="A374" s="5">
        <v>365</v>
      </c>
      <c r="B374" s="6"/>
      <c r="C374" s="132" t="s">
        <v>87</v>
      </c>
      <c r="D374" s="142"/>
      <c r="E374" s="130">
        <f>130*2</f>
        <v>260</v>
      </c>
      <c r="F374" s="130" t="s">
        <v>39</v>
      </c>
      <c r="G374" s="131">
        <v>180</v>
      </c>
      <c r="H374" s="91">
        <f t="shared" si="2"/>
        <v>46800</v>
      </c>
      <c r="I374" s="80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30" x14ac:dyDescent="0.25">
      <c r="A375" s="5">
        <v>366</v>
      </c>
      <c r="B375" s="6"/>
      <c r="C375" s="132" t="s">
        <v>256</v>
      </c>
      <c r="D375" s="142"/>
      <c r="E375" s="130">
        <f>130*2</f>
        <v>260</v>
      </c>
      <c r="F375" s="130" t="s">
        <v>39</v>
      </c>
      <c r="G375" s="131">
        <v>120</v>
      </c>
      <c r="H375" s="91">
        <f t="shared" si="2"/>
        <v>31200</v>
      </c>
      <c r="I375" s="80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30" x14ac:dyDescent="0.25">
      <c r="A376" s="5">
        <v>367</v>
      </c>
      <c r="B376" s="6"/>
      <c r="C376" s="132" t="s">
        <v>89</v>
      </c>
      <c r="D376" s="142"/>
      <c r="E376" s="130">
        <f>130*2</f>
        <v>260</v>
      </c>
      <c r="F376" s="130" t="s">
        <v>39</v>
      </c>
      <c r="G376" s="131">
        <v>180</v>
      </c>
      <c r="H376" s="91">
        <f t="shared" si="2"/>
        <v>46800</v>
      </c>
      <c r="I376" s="80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30" x14ac:dyDescent="0.25">
      <c r="A377" s="5">
        <v>368</v>
      </c>
      <c r="B377" s="6"/>
      <c r="C377" s="132" t="s">
        <v>560</v>
      </c>
      <c r="D377" s="142"/>
      <c r="E377" s="130">
        <v>6</v>
      </c>
      <c r="F377" s="130" t="s">
        <v>108</v>
      </c>
      <c r="G377" s="131">
        <v>525.5</v>
      </c>
      <c r="H377" s="91">
        <f t="shared" si="2"/>
        <v>3153</v>
      </c>
      <c r="I377" s="80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30" x14ac:dyDescent="0.25">
      <c r="A378" s="5">
        <v>369</v>
      </c>
      <c r="B378" s="6"/>
      <c r="C378" s="133" t="s">
        <v>561</v>
      </c>
      <c r="D378" s="142"/>
      <c r="E378" s="134">
        <v>6</v>
      </c>
      <c r="F378" s="134" t="s">
        <v>474</v>
      </c>
      <c r="G378" s="135">
        <v>200</v>
      </c>
      <c r="H378" s="91">
        <f t="shared" si="2"/>
        <v>1200</v>
      </c>
      <c r="I378" s="80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30" x14ac:dyDescent="0.25">
      <c r="A379" s="5">
        <v>370</v>
      </c>
      <c r="B379" s="6"/>
      <c r="C379" s="133" t="s">
        <v>490</v>
      </c>
      <c r="D379" s="142"/>
      <c r="E379" s="134">
        <v>6</v>
      </c>
      <c r="F379" s="134" t="s">
        <v>474</v>
      </c>
      <c r="G379" s="135">
        <v>151</v>
      </c>
      <c r="H379" s="91">
        <f t="shared" si="2"/>
        <v>906</v>
      </c>
      <c r="I379" s="80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30" x14ac:dyDescent="0.25">
      <c r="A380" s="5">
        <v>371</v>
      </c>
      <c r="B380" s="6"/>
      <c r="C380" s="136" t="s">
        <v>195</v>
      </c>
      <c r="D380" s="142"/>
      <c r="E380" s="137">
        <v>15</v>
      </c>
      <c r="F380" s="137" t="s">
        <v>196</v>
      </c>
      <c r="G380" s="138">
        <v>450</v>
      </c>
      <c r="H380" s="138">
        <f>G380*E380</f>
        <v>6750</v>
      </c>
      <c r="I380" s="80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30" x14ac:dyDescent="0.25">
      <c r="A381" s="5">
        <v>372</v>
      </c>
      <c r="B381" s="6"/>
      <c r="C381" s="139" t="s">
        <v>257</v>
      </c>
      <c r="D381" s="142"/>
      <c r="E381" s="137">
        <v>30</v>
      </c>
      <c r="F381" s="137" t="s">
        <v>101</v>
      </c>
      <c r="G381" s="138">
        <v>65</v>
      </c>
      <c r="H381" s="138">
        <f>G381*E381</f>
        <v>1950</v>
      </c>
      <c r="I381" s="80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30" x14ac:dyDescent="0.25">
      <c r="A382" s="5">
        <v>373</v>
      </c>
      <c r="B382" s="6"/>
      <c r="C382" s="132" t="s">
        <v>96</v>
      </c>
      <c r="D382" s="142"/>
      <c r="E382" s="137">
        <v>130</v>
      </c>
      <c r="F382" s="137" t="s">
        <v>93</v>
      </c>
      <c r="G382" s="138">
        <v>50</v>
      </c>
      <c r="H382" s="138">
        <f t="shared" ref="H382:H392" si="3">G382*E382</f>
        <v>6500</v>
      </c>
      <c r="I382" s="80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30" x14ac:dyDescent="0.25">
      <c r="A383" s="5">
        <v>374</v>
      </c>
      <c r="B383" s="6"/>
      <c r="C383" s="129" t="s">
        <v>258</v>
      </c>
      <c r="D383" s="142"/>
      <c r="E383" s="137">
        <v>28</v>
      </c>
      <c r="F383" s="137" t="s">
        <v>108</v>
      </c>
      <c r="G383" s="138">
        <v>85</v>
      </c>
      <c r="H383" s="138">
        <f t="shared" si="3"/>
        <v>2380</v>
      </c>
      <c r="I383" s="80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30" x14ac:dyDescent="0.25">
      <c r="A384" s="5">
        <v>375</v>
      </c>
      <c r="B384" s="6"/>
      <c r="C384" s="129" t="s">
        <v>562</v>
      </c>
      <c r="D384" s="142"/>
      <c r="E384" s="130">
        <v>4</v>
      </c>
      <c r="F384" s="130" t="s">
        <v>39</v>
      </c>
      <c r="G384" s="131">
        <v>4500</v>
      </c>
      <c r="H384" s="140">
        <f t="shared" si="3"/>
        <v>18000</v>
      </c>
      <c r="I384" s="80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5" x14ac:dyDescent="0.25">
      <c r="A385" s="5">
        <v>376</v>
      </c>
      <c r="B385" s="6"/>
      <c r="C385" s="129" t="s">
        <v>563</v>
      </c>
      <c r="D385" s="142"/>
      <c r="E385" s="130">
        <v>10</v>
      </c>
      <c r="F385" s="130" t="s">
        <v>39</v>
      </c>
      <c r="G385" s="131">
        <v>2500</v>
      </c>
      <c r="H385" s="140">
        <f t="shared" si="3"/>
        <v>25000</v>
      </c>
      <c r="I385" s="80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5" x14ac:dyDescent="0.25">
      <c r="A386" s="5">
        <v>377</v>
      </c>
      <c r="B386" s="6"/>
      <c r="C386" s="132" t="s">
        <v>564</v>
      </c>
      <c r="D386" s="142"/>
      <c r="E386" s="130">
        <v>130</v>
      </c>
      <c r="F386" s="130" t="s">
        <v>39</v>
      </c>
      <c r="G386" s="131">
        <v>1000</v>
      </c>
      <c r="H386" s="140">
        <f t="shared" si="3"/>
        <v>130000</v>
      </c>
      <c r="I386" s="80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5" x14ac:dyDescent="0.25">
      <c r="A387" s="5">
        <v>378</v>
      </c>
      <c r="B387" s="6"/>
      <c r="C387" s="132" t="s">
        <v>201</v>
      </c>
      <c r="D387" s="142"/>
      <c r="E387" s="130">
        <v>2</v>
      </c>
      <c r="F387" s="130" t="s">
        <v>93</v>
      </c>
      <c r="G387" s="131">
        <v>3500</v>
      </c>
      <c r="H387" s="140">
        <f t="shared" si="3"/>
        <v>7000</v>
      </c>
      <c r="I387" s="80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5" x14ac:dyDescent="0.25">
      <c r="A388" s="5">
        <v>379</v>
      </c>
      <c r="B388" s="6"/>
      <c r="C388" s="132" t="s">
        <v>322</v>
      </c>
      <c r="D388" s="142"/>
      <c r="E388" s="130">
        <v>3</v>
      </c>
      <c r="F388" s="130" t="s">
        <v>93</v>
      </c>
      <c r="G388" s="131">
        <v>1300</v>
      </c>
      <c r="H388" s="140">
        <f t="shared" si="3"/>
        <v>3900</v>
      </c>
      <c r="I388" s="80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5" x14ac:dyDescent="0.25">
      <c r="A389" s="5">
        <v>380</v>
      </c>
      <c r="B389" s="6"/>
      <c r="C389" s="132" t="s">
        <v>565</v>
      </c>
      <c r="D389" s="142"/>
      <c r="E389" s="130">
        <v>2</v>
      </c>
      <c r="F389" s="130" t="s">
        <v>108</v>
      </c>
      <c r="G389" s="131">
        <v>810.5</v>
      </c>
      <c r="H389" s="140">
        <f t="shared" si="3"/>
        <v>1621</v>
      </c>
      <c r="I389" s="80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5" x14ac:dyDescent="0.25">
      <c r="A390" s="5">
        <v>381</v>
      </c>
      <c r="B390" s="6"/>
      <c r="C390" s="132" t="s">
        <v>566</v>
      </c>
      <c r="D390" s="142"/>
      <c r="E390" s="130">
        <v>140</v>
      </c>
      <c r="F390" s="130" t="s">
        <v>93</v>
      </c>
      <c r="G390" s="131">
        <v>100</v>
      </c>
      <c r="H390" s="140">
        <f t="shared" si="3"/>
        <v>14000</v>
      </c>
      <c r="I390" s="80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5" x14ac:dyDescent="0.25">
      <c r="A391" s="5">
        <v>382</v>
      </c>
      <c r="B391" s="6"/>
      <c r="C391" s="132" t="s">
        <v>211</v>
      </c>
      <c r="D391" s="142"/>
      <c r="E391" s="130">
        <v>10</v>
      </c>
      <c r="F391" s="130" t="s">
        <v>153</v>
      </c>
      <c r="G391" s="131">
        <v>55</v>
      </c>
      <c r="H391" s="140">
        <f t="shared" si="3"/>
        <v>550</v>
      </c>
      <c r="I391" s="80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5" x14ac:dyDescent="0.25">
      <c r="A392" s="5">
        <v>383</v>
      </c>
      <c r="B392" s="6"/>
      <c r="C392" s="89" t="s">
        <v>567</v>
      </c>
      <c r="D392" s="90"/>
      <c r="E392" s="141">
        <v>1</v>
      </c>
      <c r="F392" s="90" t="s">
        <v>37</v>
      </c>
      <c r="G392" s="91">
        <f>234000+138000</f>
        <v>372000</v>
      </c>
      <c r="H392" s="91">
        <f t="shared" si="3"/>
        <v>372000</v>
      </c>
      <c r="I392" s="80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5" s="87" customFormat="1" ht="25.5" x14ac:dyDescent="0.25">
      <c r="A393" s="5">
        <v>384</v>
      </c>
      <c r="B393" s="64" t="s">
        <v>102</v>
      </c>
      <c r="C393" s="64" t="s">
        <v>568</v>
      </c>
      <c r="D393" s="14" t="s">
        <v>35</v>
      </c>
      <c r="E393" s="84"/>
      <c r="F393" s="65"/>
      <c r="G393" s="85"/>
      <c r="H393" s="85">
        <f>SUM(H394:H414)</f>
        <v>287610</v>
      </c>
      <c r="I393" s="14" t="s">
        <v>68</v>
      </c>
      <c r="J393" s="86"/>
      <c r="K393" s="86"/>
      <c r="L393" s="86">
        <v>1</v>
      </c>
      <c r="M393" s="86"/>
      <c r="N393" s="86"/>
      <c r="O393" s="86"/>
      <c r="P393" s="86"/>
      <c r="Q393" s="86"/>
      <c r="R393" s="86"/>
      <c r="S393" s="86"/>
      <c r="T393" s="86"/>
      <c r="U393" s="86"/>
      <c r="V393" s="151"/>
      <c r="Y393" s="211">
        <f>H393</f>
        <v>287610</v>
      </c>
    </row>
    <row r="394" spans="1:25" x14ac:dyDescent="0.25">
      <c r="A394" s="5">
        <v>385</v>
      </c>
      <c r="B394" s="6"/>
      <c r="C394" s="117" t="s">
        <v>84</v>
      </c>
      <c r="D394" s="18"/>
      <c r="E394" s="118">
        <f>30*2</f>
        <v>60</v>
      </c>
      <c r="F394" s="118" t="s">
        <v>39</v>
      </c>
      <c r="G394" s="119">
        <v>120</v>
      </c>
      <c r="H394" s="143">
        <f>E394*G394</f>
        <v>7200</v>
      </c>
      <c r="I394" s="80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5" x14ac:dyDescent="0.25">
      <c r="A395" s="5">
        <v>386</v>
      </c>
      <c r="B395" s="6"/>
      <c r="C395" s="120" t="s">
        <v>559</v>
      </c>
      <c r="D395" s="18"/>
      <c r="E395" s="118">
        <f t="shared" ref="E395:E398" si="4">30*2</f>
        <v>60</v>
      </c>
      <c r="F395" s="118" t="s">
        <v>39</v>
      </c>
      <c r="G395" s="119">
        <v>120</v>
      </c>
      <c r="H395" s="128">
        <f t="shared" ref="H395:H401" si="5">G395*E395</f>
        <v>7200</v>
      </c>
      <c r="I395" s="80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5" x14ac:dyDescent="0.25">
      <c r="A396" s="5">
        <v>387</v>
      </c>
      <c r="B396" s="6"/>
      <c r="C396" s="120" t="s">
        <v>87</v>
      </c>
      <c r="D396" s="18"/>
      <c r="E396" s="118">
        <f t="shared" si="4"/>
        <v>60</v>
      </c>
      <c r="F396" s="118" t="s">
        <v>39</v>
      </c>
      <c r="G396" s="119">
        <v>180</v>
      </c>
      <c r="H396" s="128">
        <f t="shared" si="5"/>
        <v>10800</v>
      </c>
      <c r="I396" s="80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5" x14ac:dyDescent="0.25">
      <c r="A397" s="5">
        <v>388</v>
      </c>
      <c r="B397" s="6"/>
      <c r="C397" s="120" t="s">
        <v>256</v>
      </c>
      <c r="D397" s="18"/>
      <c r="E397" s="118">
        <f t="shared" si="4"/>
        <v>60</v>
      </c>
      <c r="F397" s="118" t="s">
        <v>39</v>
      </c>
      <c r="G397" s="119">
        <v>120</v>
      </c>
      <c r="H397" s="128">
        <f t="shared" si="5"/>
        <v>7200</v>
      </c>
      <c r="I397" s="80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5" x14ac:dyDescent="0.25">
      <c r="A398" s="5">
        <v>389</v>
      </c>
      <c r="B398" s="6"/>
      <c r="C398" s="120" t="s">
        <v>89</v>
      </c>
      <c r="D398" s="18"/>
      <c r="E398" s="118">
        <f t="shared" si="4"/>
        <v>60</v>
      </c>
      <c r="F398" s="118" t="s">
        <v>39</v>
      </c>
      <c r="G398" s="119">
        <v>180</v>
      </c>
      <c r="H398" s="128">
        <f t="shared" si="5"/>
        <v>10800</v>
      </c>
      <c r="I398" s="80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5" x14ac:dyDescent="0.25">
      <c r="A399" s="5">
        <v>390</v>
      </c>
      <c r="B399" s="6"/>
      <c r="C399" s="120" t="s">
        <v>560</v>
      </c>
      <c r="D399" s="18"/>
      <c r="E399" s="118">
        <v>6</v>
      </c>
      <c r="F399" s="118" t="s">
        <v>108</v>
      </c>
      <c r="G399" s="119">
        <v>525.5</v>
      </c>
      <c r="H399" s="128">
        <f t="shared" si="5"/>
        <v>3153</v>
      </c>
      <c r="I399" s="80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5" x14ac:dyDescent="0.25">
      <c r="A400" s="5">
        <v>391</v>
      </c>
      <c r="B400" s="6"/>
      <c r="C400" s="121" t="s">
        <v>561</v>
      </c>
      <c r="D400" s="18"/>
      <c r="E400" s="122">
        <v>6</v>
      </c>
      <c r="F400" s="122" t="s">
        <v>474</v>
      </c>
      <c r="G400" s="123">
        <v>200</v>
      </c>
      <c r="H400" s="123">
        <f t="shared" si="5"/>
        <v>1200</v>
      </c>
      <c r="I400" s="80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32" x14ac:dyDescent="0.25">
      <c r="A401" s="5">
        <v>392</v>
      </c>
      <c r="B401" s="6"/>
      <c r="C401" s="121" t="s">
        <v>490</v>
      </c>
      <c r="D401" s="18"/>
      <c r="E401" s="122">
        <v>6</v>
      </c>
      <c r="F401" s="122" t="s">
        <v>474</v>
      </c>
      <c r="G401" s="123">
        <v>151</v>
      </c>
      <c r="H401" s="123">
        <f t="shared" si="5"/>
        <v>906</v>
      </c>
      <c r="I401" s="80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32" x14ac:dyDescent="0.25">
      <c r="A402" s="5">
        <v>393</v>
      </c>
      <c r="B402" s="6"/>
      <c r="C402" s="124" t="s">
        <v>195</v>
      </c>
      <c r="D402" s="18"/>
      <c r="E402" s="125">
        <v>15</v>
      </c>
      <c r="F402" s="125" t="s">
        <v>196</v>
      </c>
      <c r="G402" s="126">
        <v>450</v>
      </c>
      <c r="H402" s="126">
        <f>G402*E402</f>
        <v>6750</v>
      </c>
      <c r="I402" s="80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32" x14ac:dyDescent="0.25">
      <c r="A403" s="5">
        <v>394</v>
      </c>
      <c r="B403" s="6"/>
      <c r="C403" s="127" t="s">
        <v>257</v>
      </c>
      <c r="D403" s="18"/>
      <c r="E403" s="125">
        <v>30</v>
      </c>
      <c r="F403" s="125" t="s">
        <v>101</v>
      </c>
      <c r="G403" s="126">
        <v>65</v>
      </c>
      <c r="H403" s="126">
        <f>G403*E403</f>
        <v>1950</v>
      </c>
      <c r="I403" s="80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32" x14ac:dyDescent="0.25">
      <c r="A404" s="5">
        <v>395</v>
      </c>
      <c r="B404" s="6"/>
      <c r="C404" s="120" t="s">
        <v>96</v>
      </c>
      <c r="D404" s="18"/>
      <c r="E404" s="125">
        <v>30</v>
      </c>
      <c r="F404" s="125" t="s">
        <v>93</v>
      </c>
      <c r="G404" s="126">
        <v>50</v>
      </c>
      <c r="H404" s="126">
        <f t="shared" ref="H404:H414" si="6">G404*E404</f>
        <v>1500</v>
      </c>
      <c r="I404" s="80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32" x14ac:dyDescent="0.25">
      <c r="A405" s="5">
        <v>396</v>
      </c>
      <c r="B405" s="6"/>
      <c r="C405" s="117" t="s">
        <v>258</v>
      </c>
      <c r="D405" s="18"/>
      <c r="E405" s="125">
        <v>28</v>
      </c>
      <c r="F405" s="125" t="s">
        <v>108</v>
      </c>
      <c r="G405" s="126">
        <v>85</v>
      </c>
      <c r="H405" s="126">
        <f t="shared" si="6"/>
        <v>2380</v>
      </c>
      <c r="I405" s="80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32" x14ac:dyDescent="0.25">
      <c r="A406" s="5">
        <v>397</v>
      </c>
      <c r="B406" s="6"/>
      <c r="C406" s="117" t="s">
        <v>562</v>
      </c>
      <c r="D406" s="18"/>
      <c r="E406" s="118">
        <v>4</v>
      </c>
      <c r="F406" s="118" t="s">
        <v>39</v>
      </c>
      <c r="G406" s="119">
        <v>4500</v>
      </c>
      <c r="H406" s="128">
        <f t="shared" si="6"/>
        <v>18000</v>
      </c>
      <c r="I406" s="80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32" x14ac:dyDescent="0.25">
      <c r="A407" s="5">
        <v>398</v>
      </c>
      <c r="B407" s="6"/>
      <c r="C407" s="117" t="s">
        <v>563</v>
      </c>
      <c r="D407" s="18"/>
      <c r="E407" s="118">
        <v>20</v>
      </c>
      <c r="F407" s="118" t="s">
        <v>39</v>
      </c>
      <c r="G407" s="119">
        <v>2500</v>
      </c>
      <c r="H407" s="128">
        <f t="shared" si="6"/>
        <v>50000</v>
      </c>
      <c r="I407" s="80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32" x14ac:dyDescent="0.25">
      <c r="A408" s="5">
        <v>399</v>
      </c>
      <c r="B408" s="6"/>
      <c r="C408" s="120" t="s">
        <v>564</v>
      </c>
      <c r="D408" s="18"/>
      <c r="E408" s="118">
        <v>30</v>
      </c>
      <c r="F408" s="118" t="s">
        <v>39</v>
      </c>
      <c r="G408" s="119">
        <v>1000</v>
      </c>
      <c r="H408" s="128">
        <f t="shared" si="6"/>
        <v>30000</v>
      </c>
      <c r="I408" s="80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32" x14ac:dyDescent="0.25">
      <c r="A409" s="5">
        <v>400</v>
      </c>
      <c r="B409" s="6"/>
      <c r="C409" s="120" t="s">
        <v>201</v>
      </c>
      <c r="D409" s="18"/>
      <c r="E409" s="118">
        <v>2</v>
      </c>
      <c r="F409" s="118" t="s">
        <v>93</v>
      </c>
      <c r="G409" s="119">
        <v>3500</v>
      </c>
      <c r="H409" s="128">
        <f t="shared" si="6"/>
        <v>7000</v>
      </c>
      <c r="I409" s="80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32" x14ac:dyDescent="0.25">
      <c r="A410" s="5">
        <v>401</v>
      </c>
      <c r="B410" s="6"/>
      <c r="C410" s="120" t="s">
        <v>322</v>
      </c>
      <c r="D410" s="18"/>
      <c r="E410" s="118">
        <v>3</v>
      </c>
      <c r="F410" s="118" t="s">
        <v>93</v>
      </c>
      <c r="G410" s="119">
        <v>1300</v>
      </c>
      <c r="H410" s="128">
        <f t="shared" si="6"/>
        <v>3900</v>
      </c>
      <c r="I410" s="80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32" x14ac:dyDescent="0.25">
      <c r="A411" s="5">
        <v>402</v>
      </c>
      <c r="B411" s="6"/>
      <c r="C411" s="120" t="s">
        <v>565</v>
      </c>
      <c r="D411" s="18"/>
      <c r="E411" s="118">
        <v>2</v>
      </c>
      <c r="F411" s="118" t="s">
        <v>108</v>
      </c>
      <c r="G411" s="119">
        <v>810.5</v>
      </c>
      <c r="H411" s="128">
        <f t="shared" si="6"/>
        <v>1621</v>
      </c>
      <c r="I411" s="80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32" x14ac:dyDescent="0.25">
      <c r="A412" s="5">
        <v>403</v>
      </c>
      <c r="B412" s="6"/>
      <c r="C412" s="120" t="s">
        <v>566</v>
      </c>
      <c r="D412" s="18"/>
      <c r="E412" s="118">
        <v>30</v>
      </c>
      <c r="F412" s="118" t="s">
        <v>93</v>
      </c>
      <c r="G412" s="119">
        <v>100</v>
      </c>
      <c r="H412" s="128">
        <f t="shared" si="6"/>
        <v>3000</v>
      </c>
      <c r="I412" s="80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32" x14ac:dyDescent="0.25">
      <c r="A413" s="5">
        <v>404</v>
      </c>
      <c r="B413" s="6"/>
      <c r="C413" s="120" t="s">
        <v>211</v>
      </c>
      <c r="D413" s="18"/>
      <c r="E413" s="118">
        <v>10</v>
      </c>
      <c r="F413" s="118" t="s">
        <v>153</v>
      </c>
      <c r="G413" s="119">
        <v>55</v>
      </c>
      <c r="H413" s="128">
        <f t="shared" si="6"/>
        <v>550</v>
      </c>
      <c r="I413" s="80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32" x14ac:dyDescent="0.25">
      <c r="A414" s="5">
        <v>405</v>
      </c>
      <c r="B414" s="6"/>
      <c r="C414" s="89" t="s">
        <v>567</v>
      </c>
      <c r="D414" s="90"/>
      <c r="E414" s="141">
        <v>1</v>
      </c>
      <c r="F414" s="90" t="s">
        <v>37</v>
      </c>
      <c r="G414" s="91">
        <v>112500</v>
      </c>
      <c r="H414" s="91">
        <f t="shared" si="6"/>
        <v>112500</v>
      </c>
      <c r="I414" s="80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32" s="87" customFormat="1" ht="25.5" x14ac:dyDescent="0.25">
      <c r="A415" s="5">
        <v>406</v>
      </c>
      <c r="B415" s="64" t="s">
        <v>102</v>
      </c>
      <c r="C415" s="64" t="s">
        <v>569</v>
      </c>
      <c r="D415" s="14" t="s">
        <v>35</v>
      </c>
      <c r="E415" s="84"/>
      <c r="F415" s="65"/>
      <c r="G415" s="85"/>
      <c r="H415" s="85">
        <f>SUM(H416:H436)</f>
        <v>468810</v>
      </c>
      <c r="I415" s="14" t="s">
        <v>68</v>
      </c>
      <c r="J415" s="86"/>
      <c r="K415" s="86"/>
      <c r="L415" s="86"/>
      <c r="M415" s="86"/>
      <c r="N415" s="86"/>
      <c r="O415" s="86"/>
      <c r="P415" s="86"/>
      <c r="Q415" s="86"/>
      <c r="R415" s="86"/>
      <c r="S415" s="86">
        <v>1</v>
      </c>
      <c r="T415" s="86"/>
      <c r="U415" s="86"/>
      <c r="V415" s="151"/>
      <c r="AF415" s="211">
        <f>H415</f>
        <v>468810</v>
      </c>
    </row>
    <row r="416" spans="1:32" x14ac:dyDescent="0.25">
      <c r="A416" s="5">
        <v>407</v>
      </c>
      <c r="B416" s="6"/>
      <c r="C416" s="117" t="s">
        <v>84</v>
      </c>
      <c r="D416" s="18"/>
      <c r="E416" s="118">
        <f>60*2</f>
        <v>120</v>
      </c>
      <c r="F416" s="118" t="s">
        <v>39</v>
      </c>
      <c r="G416" s="119">
        <v>120</v>
      </c>
      <c r="H416" s="143">
        <f>E416*G416</f>
        <v>14400</v>
      </c>
      <c r="I416" s="80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x14ac:dyDescent="0.25">
      <c r="A417" s="5">
        <v>408</v>
      </c>
      <c r="B417" s="6"/>
      <c r="C417" s="120" t="s">
        <v>559</v>
      </c>
      <c r="D417" s="18"/>
      <c r="E417" s="118">
        <f t="shared" ref="E417:E420" si="7">60*2</f>
        <v>120</v>
      </c>
      <c r="F417" s="118" t="s">
        <v>39</v>
      </c>
      <c r="G417" s="119">
        <v>120</v>
      </c>
      <c r="H417" s="128">
        <f t="shared" ref="H417:H423" si="8">G417*E417</f>
        <v>14400</v>
      </c>
      <c r="I417" s="80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x14ac:dyDescent="0.25">
      <c r="A418" s="5">
        <v>409</v>
      </c>
      <c r="B418" s="6"/>
      <c r="C418" s="120" t="s">
        <v>87</v>
      </c>
      <c r="D418" s="18"/>
      <c r="E418" s="118">
        <f t="shared" si="7"/>
        <v>120</v>
      </c>
      <c r="F418" s="118" t="s">
        <v>39</v>
      </c>
      <c r="G418" s="119">
        <v>180</v>
      </c>
      <c r="H418" s="128">
        <f t="shared" si="8"/>
        <v>21600</v>
      </c>
      <c r="I418" s="80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x14ac:dyDescent="0.25">
      <c r="A419" s="5">
        <v>410</v>
      </c>
      <c r="B419" s="6"/>
      <c r="C419" s="120" t="s">
        <v>256</v>
      </c>
      <c r="D419" s="18"/>
      <c r="E419" s="118">
        <f t="shared" si="7"/>
        <v>120</v>
      </c>
      <c r="F419" s="118" t="s">
        <v>39</v>
      </c>
      <c r="G419" s="119">
        <v>120</v>
      </c>
      <c r="H419" s="128">
        <f t="shared" si="8"/>
        <v>14400</v>
      </c>
      <c r="I419" s="80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x14ac:dyDescent="0.25">
      <c r="A420" s="5">
        <v>411</v>
      </c>
      <c r="B420" s="6"/>
      <c r="C420" s="120" t="s">
        <v>89</v>
      </c>
      <c r="D420" s="18"/>
      <c r="E420" s="118">
        <f t="shared" si="7"/>
        <v>120</v>
      </c>
      <c r="F420" s="118" t="s">
        <v>39</v>
      </c>
      <c r="G420" s="119">
        <v>180</v>
      </c>
      <c r="H420" s="128">
        <f t="shared" si="8"/>
        <v>21600</v>
      </c>
      <c r="I420" s="80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x14ac:dyDescent="0.25">
      <c r="A421" s="5">
        <v>412</v>
      </c>
      <c r="B421" s="6"/>
      <c r="C421" s="120" t="s">
        <v>560</v>
      </c>
      <c r="D421" s="18"/>
      <c r="E421" s="118">
        <v>6</v>
      </c>
      <c r="F421" s="118" t="s">
        <v>108</v>
      </c>
      <c r="G421" s="119">
        <v>525.5</v>
      </c>
      <c r="H421" s="128">
        <f t="shared" si="8"/>
        <v>3153</v>
      </c>
      <c r="I421" s="80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x14ac:dyDescent="0.25">
      <c r="A422" s="5">
        <v>413</v>
      </c>
      <c r="B422" s="6"/>
      <c r="C422" s="121" t="s">
        <v>561</v>
      </c>
      <c r="D422" s="18"/>
      <c r="E422" s="122">
        <v>6</v>
      </c>
      <c r="F422" s="122" t="s">
        <v>474</v>
      </c>
      <c r="G422" s="123">
        <v>200</v>
      </c>
      <c r="H422" s="123">
        <f t="shared" si="8"/>
        <v>1200</v>
      </c>
      <c r="I422" s="80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x14ac:dyDescent="0.25">
      <c r="A423" s="5">
        <v>414</v>
      </c>
      <c r="B423" s="6"/>
      <c r="C423" s="121" t="s">
        <v>490</v>
      </c>
      <c r="D423" s="18"/>
      <c r="E423" s="122">
        <v>6</v>
      </c>
      <c r="F423" s="122" t="s">
        <v>474</v>
      </c>
      <c r="G423" s="123">
        <v>151</v>
      </c>
      <c r="H423" s="123">
        <f t="shared" si="8"/>
        <v>906</v>
      </c>
      <c r="I423" s="80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x14ac:dyDescent="0.25">
      <c r="A424" s="5">
        <v>415</v>
      </c>
      <c r="B424" s="6"/>
      <c r="C424" s="124" t="s">
        <v>195</v>
      </c>
      <c r="D424" s="18"/>
      <c r="E424" s="125">
        <v>15</v>
      </c>
      <c r="F424" s="125" t="s">
        <v>196</v>
      </c>
      <c r="G424" s="126">
        <v>450</v>
      </c>
      <c r="H424" s="126">
        <f>G424*E424</f>
        <v>6750</v>
      </c>
      <c r="I424" s="80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x14ac:dyDescent="0.25">
      <c r="A425" s="5">
        <v>416</v>
      </c>
      <c r="B425" s="6"/>
      <c r="C425" s="127" t="s">
        <v>257</v>
      </c>
      <c r="D425" s="18"/>
      <c r="E425" s="125">
        <v>30</v>
      </c>
      <c r="F425" s="125" t="s">
        <v>101</v>
      </c>
      <c r="G425" s="126">
        <v>65</v>
      </c>
      <c r="H425" s="126">
        <f>G425*E425</f>
        <v>1950</v>
      </c>
      <c r="I425" s="80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x14ac:dyDescent="0.25">
      <c r="A426" s="5">
        <v>417</v>
      </c>
      <c r="B426" s="6"/>
      <c r="C426" s="120" t="s">
        <v>96</v>
      </c>
      <c r="D426" s="18"/>
      <c r="E426" s="125">
        <v>60</v>
      </c>
      <c r="F426" s="125" t="s">
        <v>93</v>
      </c>
      <c r="G426" s="126">
        <v>50</v>
      </c>
      <c r="H426" s="126">
        <f t="shared" ref="H426:H436" si="9">G426*E426</f>
        <v>3000</v>
      </c>
      <c r="I426" s="80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x14ac:dyDescent="0.25">
      <c r="A427" s="5">
        <v>418</v>
      </c>
      <c r="B427" s="6"/>
      <c r="C427" s="117" t="s">
        <v>258</v>
      </c>
      <c r="D427" s="18"/>
      <c r="E427" s="125">
        <v>28</v>
      </c>
      <c r="F427" s="125" t="s">
        <v>108</v>
      </c>
      <c r="G427" s="126">
        <v>85</v>
      </c>
      <c r="H427" s="126">
        <f t="shared" si="9"/>
        <v>2380</v>
      </c>
      <c r="I427" s="80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x14ac:dyDescent="0.25">
      <c r="A428" s="5">
        <v>419</v>
      </c>
      <c r="B428" s="6"/>
      <c r="C428" s="117" t="s">
        <v>562</v>
      </c>
      <c r="D428" s="18"/>
      <c r="E428" s="118">
        <v>4</v>
      </c>
      <c r="F428" s="118" t="s">
        <v>39</v>
      </c>
      <c r="G428" s="119">
        <v>4500</v>
      </c>
      <c r="H428" s="128">
        <f t="shared" si="9"/>
        <v>18000</v>
      </c>
      <c r="I428" s="80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x14ac:dyDescent="0.25">
      <c r="A429" s="5">
        <v>420</v>
      </c>
      <c r="B429" s="6"/>
      <c r="C429" s="117" t="s">
        <v>563</v>
      </c>
      <c r="D429" s="18"/>
      <c r="E429" s="118">
        <v>20</v>
      </c>
      <c r="F429" s="118" t="s">
        <v>39</v>
      </c>
      <c r="G429" s="119">
        <v>2500</v>
      </c>
      <c r="H429" s="128">
        <f t="shared" si="9"/>
        <v>50000</v>
      </c>
      <c r="I429" s="80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x14ac:dyDescent="0.25">
      <c r="A430" s="5">
        <v>421</v>
      </c>
      <c r="B430" s="6"/>
      <c r="C430" s="120" t="s">
        <v>564</v>
      </c>
      <c r="D430" s="18"/>
      <c r="E430" s="118">
        <v>60</v>
      </c>
      <c r="F430" s="118" t="s">
        <v>39</v>
      </c>
      <c r="G430" s="119">
        <v>1000</v>
      </c>
      <c r="H430" s="128">
        <f t="shared" si="9"/>
        <v>60000</v>
      </c>
      <c r="I430" s="80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x14ac:dyDescent="0.25">
      <c r="A431" s="5">
        <v>422</v>
      </c>
      <c r="B431" s="6"/>
      <c r="C431" s="120" t="s">
        <v>201</v>
      </c>
      <c r="D431" s="18"/>
      <c r="E431" s="118">
        <v>2</v>
      </c>
      <c r="F431" s="118" t="s">
        <v>93</v>
      </c>
      <c r="G431" s="119">
        <v>3500</v>
      </c>
      <c r="H431" s="128">
        <f t="shared" si="9"/>
        <v>7000</v>
      </c>
      <c r="I431" s="80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x14ac:dyDescent="0.25">
      <c r="A432" s="5">
        <v>423</v>
      </c>
      <c r="B432" s="6"/>
      <c r="C432" s="120" t="s">
        <v>322</v>
      </c>
      <c r="D432" s="18"/>
      <c r="E432" s="118">
        <v>3</v>
      </c>
      <c r="F432" s="118" t="s">
        <v>93</v>
      </c>
      <c r="G432" s="119">
        <v>1300</v>
      </c>
      <c r="H432" s="128">
        <f t="shared" si="9"/>
        <v>3900</v>
      </c>
      <c r="I432" s="80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34" x14ac:dyDescent="0.25">
      <c r="A433" s="5">
        <v>424</v>
      </c>
      <c r="B433" s="6"/>
      <c r="C433" s="120" t="s">
        <v>565</v>
      </c>
      <c r="D433" s="18"/>
      <c r="E433" s="118">
        <v>2</v>
      </c>
      <c r="F433" s="118" t="s">
        <v>108</v>
      </c>
      <c r="G433" s="119">
        <v>810.5</v>
      </c>
      <c r="H433" s="128">
        <f t="shared" si="9"/>
        <v>1621</v>
      </c>
      <c r="I433" s="80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34" x14ac:dyDescent="0.25">
      <c r="A434" s="5">
        <v>425</v>
      </c>
      <c r="B434" s="6"/>
      <c r="C434" s="120" t="s">
        <v>566</v>
      </c>
      <c r="D434" s="18"/>
      <c r="E434" s="118">
        <v>60</v>
      </c>
      <c r="F434" s="118" t="s">
        <v>93</v>
      </c>
      <c r="G434" s="119">
        <v>100</v>
      </c>
      <c r="H434" s="128">
        <f t="shared" si="9"/>
        <v>6000</v>
      </c>
      <c r="I434" s="80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34" x14ac:dyDescent="0.25">
      <c r="A435" s="5">
        <v>426</v>
      </c>
      <c r="B435" s="6"/>
      <c r="C435" s="120" t="s">
        <v>211</v>
      </c>
      <c r="D435" s="18"/>
      <c r="E435" s="118">
        <v>10</v>
      </c>
      <c r="F435" s="118" t="s">
        <v>153</v>
      </c>
      <c r="G435" s="119">
        <v>55</v>
      </c>
      <c r="H435" s="128">
        <f t="shared" si="9"/>
        <v>550</v>
      </c>
      <c r="I435" s="80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34" x14ac:dyDescent="0.25">
      <c r="A436" s="5">
        <v>427</v>
      </c>
      <c r="B436" s="6"/>
      <c r="C436" s="89" t="s">
        <v>567</v>
      </c>
      <c r="D436" s="90"/>
      <c r="E436" s="141">
        <v>1</v>
      </c>
      <c r="F436" s="90" t="s">
        <v>37</v>
      </c>
      <c r="G436" s="91">
        <v>216000</v>
      </c>
      <c r="H436" s="91">
        <f t="shared" si="9"/>
        <v>216000</v>
      </c>
      <c r="I436" s="80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34" ht="25.5" x14ac:dyDescent="0.25">
      <c r="A437" s="5">
        <v>428</v>
      </c>
      <c r="B437" s="9" t="s">
        <v>276</v>
      </c>
      <c r="C437" s="9" t="s">
        <v>277</v>
      </c>
      <c r="D437" s="10" t="s">
        <v>32</v>
      </c>
      <c r="E437" s="10"/>
      <c r="F437" s="10"/>
      <c r="G437" s="9"/>
      <c r="H437" s="147">
        <f>H438+H443+H450+H453</f>
        <v>178887</v>
      </c>
      <c r="I437" s="10" t="s">
        <v>278</v>
      </c>
      <c r="J437" s="149">
        <f>J438+J443+J450+J453</f>
        <v>0</v>
      </c>
      <c r="K437" s="149">
        <f t="shared" ref="K437:U437" si="10">K438+K443+K450+K453</f>
        <v>1</v>
      </c>
      <c r="L437" s="149">
        <f t="shared" si="10"/>
        <v>0</v>
      </c>
      <c r="M437" s="149">
        <f t="shared" si="10"/>
        <v>1</v>
      </c>
      <c r="N437" s="149">
        <f t="shared" si="10"/>
        <v>0</v>
      </c>
      <c r="O437" s="149">
        <f t="shared" si="10"/>
        <v>1</v>
      </c>
      <c r="P437" s="149">
        <f t="shared" si="10"/>
        <v>1</v>
      </c>
      <c r="Q437" s="149">
        <f t="shared" si="10"/>
        <v>2</v>
      </c>
      <c r="R437" s="149">
        <f t="shared" si="10"/>
        <v>1</v>
      </c>
      <c r="S437" s="149">
        <f t="shared" si="10"/>
        <v>1</v>
      </c>
      <c r="T437" s="149">
        <f t="shared" si="10"/>
        <v>0</v>
      </c>
      <c r="U437" s="149">
        <f t="shared" si="10"/>
        <v>0</v>
      </c>
      <c r="V437" s="1">
        <f>SUM(J437:U437)</f>
        <v>8</v>
      </c>
      <c r="W437" s="149">
        <f>W438+W443+W450+W453</f>
        <v>0</v>
      </c>
      <c r="X437" s="149">
        <f t="shared" ref="X437:AH437" si="11">X438+X443+X450+X453</f>
        <v>10778</v>
      </c>
      <c r="Y437" s="149">
        <f t="shared" si="11"/>
        <v>0</v>
      </c>
      <c r="Z437" s="149">
        <f t="shared" si="11"/>
        <v>10778</v>
      </c>
      <c r="AA437" s="149">
        <f t="shared" si="11"/>
        <v>0</v>
      </c>
      <c r="AB437" s="149">
        <f t="shared" si="11"/>
        <v>47687.5</v>
      </c>
      <c r="AC437" s="149">
        <f t="shared" si="11"/>
        <v>10778</v>
      </c>
      <c r="AD437" s="212">
        <f>AD438+AD443+AD450+AD453</f>
        <v>40400</v>
      </c>
      <c r="AE437" s="149">
        <f t="shared" si="11"/>
        <v>47687.5</v>
      </c>
      <c r="AF437" s="149">
        <f t="shared" si="11"/>
        <v>10778</v>
      </c>
      <c r="AG437" s="149">
        <f t="shared" si="11"/>
        <v>0</v>
      </c>
      <c r="AH437" s="149">
        <f t="shared" si="11"/>
        <v>0</v>
      </c>
    </row>
    <row r="438" spans="1:34" ht="25.5" x14ac:dyDescent="0.25">
      <c r="A438" s="5">
        <v>429</v>
      </c>
      <c r="B438" s="13" t="s">
        <v>276</v>
      </c>
      <c r="C438" s="13" t="s">
        <v>279</v>
      </c>
      <c r="D438" s="14" t="s">
        <v>35</v>
      </c>
      <c r="E438" s="14"/>
      <c r="F438" s="14"/>
      <c r="G438" s="13"/>
      <c r="H438" s="15">
        <f>H439+H440+H441+H442</f>
        <v>95375</v>
      </c>
      <c r="I438" s="14" t="s">
        <v>278</v>
      </c>
      <c r="J438" s="16"/>
      <c r="K438" s="16"/>
      <c r="L438" s="16"/>
      <c r="M438" s="16"/>
      <c r="N438" s="16"/>
      <c r="O438" s="16">
        <v>1</v>
      </c>
      <c r="P438" s="16"/>
      <c r="Q438" s="16"/>
      <c r="R438" s="16">
        <v>1</v>
      </c>
      <c r="S438" s="16"/>
      <c r="T438" s="16"/>
      <c r="U438" s="16"/>
      <c r="AB438">
        <f>H438/2</f>
        <v>47687.5</v>
      </c>
      <c r="AE438">
        <f>AB438</f>
        <v>47687.5</v>
      </c>
    </row>
    <row r="439" spans="1:34" x14ac:dyDescent="0.25">
      <c r="A439" s="5">
        <v>430</v>
      </c>
      <c r="B439" s="6"/>
      <c r="C439" s="6" t="s">
        <v>280</v>
      </c>
      <c r="D439" s="7"/>
      <c r="E439" s="5">
        <v>10</v>
      </c>
      <c r="F439" s="7" t="s">
        <v>266</v>
      </c>
      <c r="G439" s="17">
        <v>1800</v>
      </c>
      <c r="H439" s="17">
        <f>E439*G439</f>
        <v>18000</v>
      </c>
      <c r="I439" s="80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34" x14ac:dyDescent="0.25">
      <c r="A440" s="5">
        <v>431</v>
      </c>
      <c r="B440" s="6"/>
      <c r="C440" s="6" t="s">
        <v>272</v>
      </c>
      <c r="D440" s="7"/>
      <c r="E440" s="5">
        <v>5</v>
      </c>
      <c r="F440" s="7" t="s">
        <v>83</v>
      </c>
      <c r="G440" s="17">
        <v>6415</v>
      </c>
      <c r="H440" s="17">
        <f t="shared" ref="H440:H442" si="12">E440*G440</f>
        <v>32075</v>
      </c>
      <c r="I440" s="80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34" x14ac:dyDescent="0.25">
      <c r="A441" s="5">
        <v>432</v>
      </c>
      <c r="B441" s="6"/>
      <c r="C441" s="6" t="s">
        <v>281</v>
      </c>
      <c r="D441" s="7"/>
      <c r="E441" s="5">
        <v>12</v>
      </c>
      <c r="F441" s="7" t="s">
        <v>93</v>
      </c>
      <c r="G441" s="17">
        <v>2650</v>
      </c>
      <c r="H441" s="17">
        <f t="shared" si="12"/>
        <v>31800</v>
      </c>
      <c r="I441" s="80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34" x14ac:dyDescent="0.25">
      <c r="A442" s="5">
        <v>433</v>
      </c>
      <c r="B442" s="6"/>
      <c r="C442" s="6" t="s">
        <v>282</v>
      </c>
      <c r="D442" s="7"/>
      <c r="E442" s="5">
        <v>30</v>
      </c>
      <c r="F442" s="7" t="s">
        <v>93</v>
      </c>
      <c r="G442" s="17">
        <v>450</v>
      </c>
      <c r="H442" s="17">
        <f t="shared" si="12"/>
        <v>13500</v>
      </c>
      <c r="I442" s="80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34" ht="25.5" x14ac:dyDescent="0.25">
      <c r="A443" s="5">
        <v>434</v>
      </c>
      <c r="B443" s="13" t="s">
        <v>276</v>
      </c>
      <c r="C443" s="13" t="s">
        <v>47</v>
      </c>
      <c r="D443" s="14" t="s">
        <v>35</v>
      </c>
      <c r="E443" s="14"/>
      <c r="F443" s="14"/>
      <c r="G443" s="13"/>
      <c r="H443" s="15">
        <v>27600</v>
      </c>
      <c r="I443" s="14" t="s">
        <v>278</v>
      </c>
      <c r="J443" s="16"/>
      <c r="K443" s="16"/>
      <c r="L443" s="16"/>
      <c r="M443" s="16"/>
      <c r="N443" s="16"/>
      <c r="O443" s="16"/>
      <c r="P443" s="16"/>
      <c r="Q443" s="16">
        <v>1</v>
      </c>
      <c r="R443" s="16"/>
      <c r="S443" s="16"/>
      <c r="T443" s="16"/>
      <c r="U443" s="16"/>
      <c r="AD443" s="209">
        <f>H443</f>
        <v>27600</v>
      </c>
    </row>
    <row r="444" spans="1:34" x14ac:dyDescent="0.25">
      <c r="A444" s="5">
        <v>435</v>
      </c>
      <c r="B444" s="6"/>
      <c r="C444" s="6" t="s">
        <v>284</v>
      </c>
      <c r="D444" s="7"/>
      <c r="E444" s="5">
        <v>8</v>
      </c>
      <c r="F444" s="7" t="s">
        <v>93</v>
      </c>
      <c r="G444" s="17">
        <v>350</v>
      </c>
      <c r="H444" s="17">
        <v>2800</v>
      </c>
      <c r="I444" s="80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34" x14ac:dyDescent="0.25">
      <c r="A445" s="5">
        <v>436</v>
      </c>
      <c r="B445" s="6"/>
      <c r="C445" s="6" t="s">
        <v>292</v>
      </c>
      <c r="D445" s="7"/>
      <c r="E445" s="5">
        <v>2</v>
      </c>
      <c r="F445" s="7" t="s">
        <v>93</v>
      </c>
      <c r="G445" s="17">
        <v>8000</v>
      </c>
      <c r="H445" s="17">
        <v>16000</v>
      </c>
      <c r="I445" s="80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34" x14ac:dyDescent="0.25">
      <c r="A446" s="5">
        <v>437</v>
      </c>
      <c r="B446" s="6"/>
      <c r="C446" s="6" t="s">
        <v>156</v>
      </c>
      <c r="D446" s="7"/>
      <c r="E446" s="5">
        <v>4</v>
      </c>
      <c r="F446" s="7" t="s">
        <v>153</v>
      </c>
      <c r="G446" s="17">
        <v>550</v>
      </c>
      <c r="H446" s="17">
        <v>2200</v>
      </c>
      <c r="I446" s="80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34" x14ac:dyDescent="0.25">
      <c r="A447" s="5">
        <v>438</v>
      </c>
      <c r="B447" s="6"/>
      <c r="C447" s="6" t="s">
        <v>159</v>
      </c>
      <c r="D447" s="7"/>
      <c r="E447" s="5">
        <v>4</v>
      </c>
      <c r="F447" s="7" t="s">
        <v>153</v>
      </c>
      <c r="G447" s="17">
        <v>550</v>
      </c>
      <c r="H447" s="17">
        <v>2200</v>
      </c>
      <c r="I447" s="80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34" x14ac:dyDescent="0.25">
      <c r="A448" s="5">
        <v>439</v>
      </c>
      <c r="B448" s="6"/>
      <c r="C448" s="6" t="s">
        <v>158</v>
      </c>
      <c r="D448" s="7"/>
      <c r="E448" s="5">
        <v>4</v>
      </c>
      <c r="F448" s="7" t="s">
        <v>153</v>
      </c>
      <c r="G448" s="17">
        <v>550</v>
      </c>
      <c r="H448" s="17">
        <v>2200</v>
      </c>
      <c r="I448" s="80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34" x14ac:dyDescent="0.25">
      <c r="A449" s="5">
        <v>440</v>
      </c>
      <c r="B449" s="6"/>
      <c r="C449" s="6" t="s">
        <v>293</v>
      </c>
      <c r="D449" s="7"/>
      <c r="E449" s="5">
        <v>4</v>
      </c>
      <c r="F449" s="7" t="s">
        <v>153</v>
      </c>
      <c r="G449" s="17">
        <v>550</v>
      </c>
      <c r="H449" s="17">
        <v>2200</v>
      </c>
      <c r="I449" s="80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34" ht="25.5" x14ac:dyDescent="0.25">
      <c r="A450" s="5">
        <v>441</v>
      </c>
      <c r="B450" s="13" t="s">
        <v>276</v>
      </c>
      <c r="C450" s="13" t="s">
        <v>294</v>
      </c>
      <c r="D450" s="14" t="s">
        <v>35</v>
      </c>
      <c r="E450" s="14"/>
      <c r="F450" s="14"/>
      <c r="G450" s="13"/>
      <c r="H450" s="15">
        <v>43112</v>
      </c>
      <c r="I450" s="14" t="s">
        <v>278</v>
      </c>
      <c r="J450" s="16"/>
      <c r="K450" s="23">
        <v>1</v>
      </c>
      <c r="L450" s="23"/>
      <c r="M450" s="23">
        <v>1</v>
      </c>
      <c r="N450" s="23"/>
      <c r="O450" s="23"/>
      <c r="P450" s="23">
        <v>1</v>
      </c>
      <c r="Q450" s="23"/>
      <c r="R450" s="23"/>
      <c r="S450" s="23">
        <v>1</v>
      </c>
      <c r="T450" s="23"/>
      <c r="U450" s="23"/>
      <c r="X450">
        <f>H450/4</f>
        <v>10778</v>
      </c>
      <c r="Z450">
        <f>X450</f>
        <v>10778</v>
      </c>
      <c r="AC450">
        <f>Z450</f>
        <v>10778</v>
      </c>
      <c r="AF450">
        <f>AC450</f>
        <v>10778</v>
      </c>
    </row>
    <row r="451" spans="1:34" x14ac:dyDescent="0.25">
      <c r="A451" s="5">
        <v>442</v>
      </c>
      <c r="B451" s="6"/>
      <c r="C451" s="6" t="s">
        <v>295</v>
      </c>
      <c r="D451" s="7"/>
      <c r="E451" s="5">
        <v>16</v>
      </c>
      <c r="F451" s="7" t="s">
        <v>121</v>
      </c>
      <c r="G451" s="17">
        <v>1382</v>
      </c>
      <c r="H451" s="17">
        <v>22112</v>
      </c>
      <c r="I451" s="80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34" x14ac:dyDescent="0.25">
      <c r="A452" s="5">
        <v>443</v>
      </c>
      <c r="B452" s="6"/>
      <c r="C452" s="6" t="s">
        <v>296</v>
      </c>
      <c r="D452" s="7"/>
      <c r="E452" s="5">
        <v>60</v>
      </c>
      <c r="F452" s="7" t="s">
        <v>93</v>
      </c>
      <c r="G452" s="17">
        <v>350</v>
      </c>
      <c r="H452" s="17">
        <v>21000</v>
      </c>
      <c r="I452" s="80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34" ht="25.5" x14ac:dyDescent="0.25">
      <c r="A453" s="5">
        <v>444</v>
      </c>
      <c r="B453" s="13" t="s">
        <v>276</v>
      </c>
      <c r="C453" s="64" t="s">
        <v>556</v>
      </c>
      <c r="D453" s="14" t="s">
        <v>35</v>
      </c>
      <c r="E453" s="14"/>
      <c r="F453" s="14"/>
      <c r="G453" s="13"/>
      <c r="H453" s="15">
        <v>12800</v>
      </c>
      <c r="I453" s="14" t="s">
        <v>278</v>
      </c>
      <c r="J453" s="16"/>
      <c r="K453" s="16"/>
      <c r="L453" s="16"/>
      <c r="M453" s="16"/>
      <c r="N453" s="16"/>
      <c r="O453" s="16"/>
      <c r="P453" s="16"/>
      <c r="Q453" s="16">
        <v>1</v>
      </c>
      <c r="R453" s="16"/>
      <c r="S453" s="16"/>
      <c r="T453" s="16"/>
      <c r="U453" s="16"/>
      <c r="AD453" s="209">
        <f>H453</f>
        <v>12800</v>
      </c>
    </row>
    <row r="454" spans="1:34" x14ac:dyDescent="0.25">
      <c r="A454" s="5">
        <v>445</v>
      </c>
      <c r="B454" s="6"/>
      <c r="C454" s="6" t="s">
        <v>156</v>
      </c>
      <c r="D454" s="7"/>
      <c r="E454" s="5">
        <v>2</v>
      </c>
      <c r="F454" s="7" t="s">
        <v>297</v>
      </c>
      <c r="G454" s="17">
        <v>500</v>
      </c>
      <c r="H454" s="17">
        <v>1000</v>
      </c>
      <c r="I454" s="80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34" x14ac:dyDescent="0.25">
      <c r="A455" s="5">
        <v>446</v>
      </c>
      <c r="B455" s="6"/>
      <c r="C455" s="6" t="s">
        <v>158</v>
      </c>
      <c r="D455" s="7"/>
      <c r="E455" s="5">
        <v>2</v>
      </c>
      <c r="F455" s="7" t="s">
        <v>297</v>
      </c>
      <c r="G455" s="17">
        <v>550</v>
      </c>
      <c r="H455" s="17">
        <v>1100</v>
      </c>
      <c r="I455" s="80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34" x14ac:dyDescent="0.25">
      <c r="A456" s="5">
        <v>447</v>
      </c>
      <c r="B456" s="6"/>
      <c r="C456" s="6" t="s">
        <v>159</v>
      </c>
      <c r="D456" s="7"/>
      <c r="E456" s="5">
        <v>2</v>
      </c>
      <c r="F456" s="7" t="s">
        <v>297</v>
      </c>
      <c r="G456" s="17">
        <v>550</v>
      </c>
      <c r="H456" s="17">
        <v>1100</v>
      </c>
      <c r="I456" s="80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34" x14ac:dyDescent="0.25">
      <c r="A457" s="5">
        <v>448</v>
      </c>
      <c r="B457" s="6"/>
      <c r="C457" s="6" t="s">
        <v>160</v>
      </c>
      <c r="D457" s="7"/>
      <c r="E457" s="5">
        <v>2</v>
      </c>
      <c r="F457" s="7" t="s">
        <v>297</v>
      </c>
      <c r="G457" s="17">
        <v>550</v>
      </c>
      <c r="H457" s="17">
        <v>1100</v>
      </c>
      <c r="I457" s="80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34" x14ac:dyDescent="0.25">
      <c r="A458" s="5">
        <v>449</v>
      </c>
      <c r="B458" s="6"/>
      <c r="C458" s="6" t="s">
        <v>288</v>
      </c>
      <c r="D458" s="7"/>
      <c r="E458" s="5">
        <v>1</v>
      </c>
      <c r="F458" s="7" t="s">
        <v>83</v>
      </c>
      <c r="G458" s="17">
        <v>8500</v>
      </c>
      <c r="H458" s="17">
        <v>8500</v>
      </c>
      <c r="I458" s="80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34" ht="25.5" x14ac:dyDescent="0.25">
      <c r="A459" s="5">
        <v>450</v>
      </c>
      <c r="B459" s="9" t="s">
        <v>298</v>
      </c>
      <c r="C459" s="9" t="s">
        <v>299</v>
      </c>
      <c r="D459" s="10" t="s">
        <v>32</v>
      </c>
      <c r="E459" s="10"/>
      <c r="F459" s="10"/>
      <c r="G459" s="9"/>
      <c r="H459" s="147">
        <f>H460+H465+H474+H484+H499+H502+H510+H517+H528+H552</f>
        <v>636970</v>
      </c>
      <c r="I459" s="10" t="s">
        <v>278</v>
      </c>
      <c r="J459" s="149">
        <f t="shared" ref="J459:U459" si="13">J460+J465+J474+J484+J499+J502+J510+J517+J528+J552</f>
        <v>0</v>
      </c>
      <c r="K459" s="149">
        <f t="shared" si="13"/>
        <v>4</v>
      </c>
      <c r="L459" s="149">
        <f t="shared" si="13"/>
        <v>1</v>
      </c>
      <c r="M459" s="149">
        <f t="shared" si="13"/>
        <v>2</v>
      </c>
      <c r="N459" s="149">
        <f t="shared" si="13"/>
        <v>4</v>
      </c>
      <c r="O459" s="149">
        <f t="shared" si="13"/>
        <v>1</v>
      </c>
      <c r="P459" s="149">
        <f t="shared" si="13"/>
        <v>2</v>
      </c>
      <c r="Q459" s="149">
        <f t="shared" si="13"/>
        <v>5</v>
      </c>
      <c r="R459" s="149">
        <f t="shared" si="13"/>
        <v>1</v>
      </c>
      <c r="S459" s="149">
        <f t="shared" si="13"/>
        <v>6</v>
      </c>
      <c r="T459" s="149">
        <f t="shared" si="13"/>
        <v>0</v>
      </c>
      <c r="U459" s="149">
        <f t="shared" si="13"/>
        <v>0</v>
      </c>
      <c r="V459" s="1">
        <f>SUM(J459:U459)</f>
        <v>26</v>
      </c>
      <c r="W459" s="217">
        <f t="shared" ref="W459" si="14">W460+W465+W474+W484+W499+W502+W510+W517+W528+W552</f>
        <v>0</v>
      </c>
      <c r="X459" s="217">
        <f t="shared" ref="X459" si="15">X460+X465+X474+X484+X499+X502+X510+X517+X528+X552</f>
        <v>36305</v>
      </c>
      <c r="Y459" s="217">
        <f t="shared" ref="Y459" si="16">Y460+Y465+Y474+Y484+Y499+Y502+Y510+Y517+Y528+Y552</f>
        <v>12750</v>
      </c>
      <c r="Z459" s="217">
        <f t="shared" ref="Z459" si="17">Z460+Z465+Z474+Z484+Z499+Z502+Z510+Z517+Z528+Z552</f>
        <v>14275</v>
      </c>
      <c r="AA459" s="217">
        <f t="shared" ref="AA459" si="18">AA460+AA465+AA474+AA484+AA499+AA502+AA510+AA517+AA528+AA552</f>
        <v>98030</v>
      </c>
      <c r="AB459" s="217">
        <f t="shared" ref="AB459" si="19">AB460+AB465+AB474+AB484+AB499+AB502+AB510+AB517+AB528+AB552</f>
        <v>134612.5</v>
      </c>
      <c r="AC459" s="217">
        <f t="shared" ref="AC459" si="20">AC460+AC465+AC474+AC484+AC499+AC502+AC510+AC517+AC528+AC552</f>
        <v>18525</v>
      </c>
      <c r="AD459" s="217">
        <f t="shared" ref="AD459" si="21">AD460+AD465+AD474+AD484+AD499+AD502+AD510+AD517+AD528+AD552</f>
        <v>75555</v>
      </c>
      <c r="AE459" s="217">
        <f t="shared" ref="AE459" si="22">AE460+AE465+AE474+AE484+AE499+AE502+AE510+AE517+AE528+AE552</f>
        <v>134612.5</v>
      </c>
      <c r="AF459" s="217">
        <f t="shared" ref="AF459" si="23">AF460+AF465+AF474+AF484+AF499+AF502+AF510+AF517+AF528+AF552</f>
        <v>112305</v>
      </c>
      <c r="AG459" s="217">
        <f t="shared" ref="AG459" si="24">AG460+AG465+AG474+AG484+AG499+AG502+AG510+AG517+AG528+AG552</f>
        <v>0</v>
      </c>
      <c r="AH459" s="217">
        <f t="shared" ref="AH459" si="25">AH460+AH465+AH474+AH484+AH499+AH502+AH510+AH517+AH528+AH552</f>
        <v>0</v>
      </c>
    </row>
    <row r="460" spans="1:34" ht="25.5" x14ac:dyDescent="0.25">
      <c r="A460" s="5">
        <v>451</v>
      </c>
      <c r="B460" s="13" t="s">
        <v>298</v>
      </c>
      <c r="C460" s="13" t="s">
        <v>313</v>
      </c>
      <c r="D460" s="14" t="s">
        <v>35</v>
      </c>
      <c r="E460" s="14"/>
      <c r="F460" s="14"/>
      <c r="G460" s="13"/>
      <c r="H460" s="15">
        <v>37720</v>
      </c>
      <c r="I460" s="14" t="s">
        <v>278</v>
      </c>
      <c r="J460" s="16"/>
      <c r="K460" s="23">
        <v>1</v>
      </c>
      <c r="L460" s="23"/>
      <c r="M460" s="23"/>
      <c r="N460" s="23">
        <v>1</v>
      </c>
      <c r="O460" s="23"/>
      <c r="P460" s="23"/>
      <c r="Q460" s="23">
        <v>1</v>
      </c>
      <c r="R460" s="23"/>
      <c r="S460" s="23">
        <v>1</v>
      </c>
      <c r="T460" s="23"/>
      <c r="U460" s="23"/>
      <c r="X460">
        <f>H460/4</f>
        <v>9430</v>
      </c>
      <c r="AA460">
        <f>X460</f>
        <v>9430</v>
      </c>
      <c r="AD460">
        <f>AA460</f>
        <v>9430</v>
      </c>
      <c r="AF460">
        <f>AD460</f>
        <v>9430</v>
      </c>
    </row>
    <row r="461" spans="1:34" x14ac:dyDescent="0.25">
      <c r="A461" s="5">
        <v>452</v>
      </c>
      <c r="B461" s="6"/>
      <c r="C461" s="6" t="s">
        <v>314</v>
      </c>
      <c r="D461" s="7"/>
      <c r="E461" s="5">
        <v>60</v>
      </c>
      <c r="F461" s="7" t="s">
        <v>153</v>
      </c>
      <c r="G461" s="17">
        <v>150</v>
      </c>
      <c r="H461" s="17">
        <v>9000</v>
      </c>
      <c r="I461" s="80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34" x14ac:dyDescent="0.25">
      <c r="A462" s="5">
        <v>453</v>
      </c>
      <c r="B462" s="6"/>
      <c r="C462" s="6" t="s">
        <v>130</v>
      </c>
      <c r="D462" s="7"/>
      <c r="E462" s="5">
        <v>28</v>
      </c>
      <c r="F462" s="7" t="s">
        <v>101</v>
      </c>
      <c r="G462" s="17">
        <v>300</v>
      </c>
      <c r="H462" s="17">
        <v>8400</v>
      </c>
      <c r="I462" s="80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34" x14ac:dyDescent="0.25">
      <c r="A463" s="5">
        <v>454</v>
      </c>
      <c r="B463" s="6"/>
      <c r="C463" s="6" t="s">
        <v>315</v>
      </c>
      <c r="D463" s="7"/>
      <c r="E463" s="5">
        <v>32</v>
      </c>
      <c r="F463" s="7" t="s">
        <v>121</v>
      </c>
      <c r="G463" s="17">
        <v>500</v>
      </c>
      <c r="H463" s="17">
        <v>16000</v>
      </c>
      <c r="I463" s="80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34" x14ac:dyDescent="0.25">
      <c r="A464" s="5">
        <v>455</v>
      </c>
      <c r="B464" s="6"/>
      <c r="C464" s="6" t="s">
        <v>316</v>
      </c>
      <c r="D464" s="7"/>
      <c r="E464" s="5">
        <v>32</v>
      </c>
      <c r="F464" s="7" t="s">
        <v>101</v>
      </c>
      <c r="G464" s="17">
        <v>135</v>
      </c>
      <c r="H464" s="17">
        <v>4320</v>
      </c>
      <c r="I464" s="80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32" s="1" customFormat="1" ht="25.5" x14ac:dyDescent="0.25">
      <c r="A465" s="5">
        <v>456</v>
      </c>
      <c r="B465" s="13" t="s">
        <v>298</v>
      </c>
      <c r="C465" s="13" t="s">
        <v>317</v>
      </c>
      <c r="D465" s="14" t="s">
        <v>35</v>
      </c>
      <c r="E465" s="14"/>
      <c r="F465" s="14"/>
      <c r="G465" s="13"/>
      <c r="H465" s="15">
        <v>17000</v>
      </c>
      <c r="I465" s="14" t="s">
        <v>278</v>
      </c>
      <c r="J465" s="16"/>
      <c r="K465" s="23"/>
      <c r="L465" s="23"/>
      <c r="M465" s="23">
        <v>1</v>
      </c>
      <c r="N465" s="23"/>
      <c r="O465" s="23"/>
      <c r="P465" s="23"/>
      <c r="Q465" s="23"/>
      <c r="R465" s="23"/>
      <c r="S465" s="23">
        <v>1</v>
      </c>
      <c r="T465" s="23"/>
      <c r="U465" s="23"/>
      <c r="Z465" s="1">
        <f>H465/2</f>
        <v>8500</v>
      </c>
      <c r="AF465" s="1">
        <f>Z465</f>
        <v>8500</v>
      </c>
    </row>
    <row r="466" spans="1:32" s="1" customFormat="1" x14ac:dyDescent="0.25">
      <c r="A466" s="5">
        <v>457</v>
      </c>
      <c r="B466" s="6"/>
      <c r="C466" s="6" t="s">
        <v>318</v>
      </c>
      <c r="D466" s="7"/>
      <c r="E466" s="5">
        <v>8</v>
      </c>
      <c r="F466" s="7" t="s">
        <v>108</v>
      </c>
      <c r="G466" s="17">
        <v>500</v>
      </c>
      <c r="H466" s="17">
        <v>4000</v>
      </c>
      <c r="I466" s="80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32" s="1" customFormat="1" x14ac:dyDescent="0.25">
      <c r="A467" s="5">
        <v>458</v>
      </c>
      <c r="B467" s="6"/>
      <c r="C467" s="6" t="s">
        <v>319</v>
      </c>
      <c r="D467" s="7"/>
      <c r="E467" s="5">
        <v>20</v>
      </c>
      <c r="F467" s="7" t="s">
        <v>108</v>
      </c>
      <c r="G467" s="17">
        <v>140</v>
      </c>
      <c r="H467" s="17">
        <v>2800</v>
      </c>
      <c r="I467" s="80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32" s="1" customFormat="1" x14ac:dyDescent="0.25">
      <c r="A468" s="5">
        <v>459</v>
      </c>
      <c r="B468" s="6"/>
      <c r="C468" s="6" t="s">
        <v>320</v>
      </c>
      <c r="D468" s="7"/>
      <c r="E468" s="5">
        <v>24</v>
      </c>
      <c r="F468" s="7" t="s">
        <v>93</v>
      </c>
      <c r="G468" s="17">
        <v>30</v>
      </c>
      <c r="H468" s="17">
        <v>720</v>
      </c>
      <c r="I468" s="80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32" s="1" customFormat="1" x14ac:dyDescent="0.25">
      <c r="A469" s="5">
        <v>460</v>
      </c>
      <c r="B469" s="6"/>
      <c r="C469" s="6" t="s">
        <v>321</v>
      </c>
      <c r="D469" s="7"/>
      <c r="E469" s="5">
        <v>32</v>
      </c>
      <c r="F469" s="7" t="s">
        <v>93</v>
      </c>
      <c r="G469" s="17">
        <v>10</v>
      </c>
      <c r="H469" s="17">
        <v>320</v>
      </c>
      <c r="I469" s="80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32" s="1" customFormat="1" x14ac:dyDescent="0.25">
      <c r="A470" s="5">
        <v>461</v>
      </c>
      <c r="B470" s="6"/>
      <c r="C470" s="6" t="s">
        <v>322</v>
      </c>
      <c r="D470" s="7"/>
      <c r="E470" s="5">
        <v>4</v>
      </c>
      <c r="F470" s="7" t="s">
        <v>101</v>
      </c>
      <c r="G470" s="17">
        <v>490</v>
      </c>
      <c r="H470" s="17">
        <v>1960</v>
      </c>
      <c r="I470" s="80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32" s="1" customFormat="1" x14ac:dyDescent="0.25">
      <c r="A471" s="5">
        <v>462</v>
      </c>
      <c r="B471" s="6"/>
      <c r="C471" s="6" t="s">
        <v>315</v>
      </c>
      <c r="D471" s="7"/>
      <c r="E471" s="5">
        <v>12</v>
      </c>
      <c r="F471" s="7" t="s">
        <v>121</v>
      </c>
      <c r="G471" s="17">
        <v>350</v>
      </c>
      <c r="H471" s="17">
        <v>4200</v>
      </c>
      <c r="I471" s="80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32" s="1" customFormat="1" x14ac:dyDescent="0.25">
      <c r="A472" s="5">
        <v>463</v>
      </c>
      <c r="B472" s="6"/>
      <c r="C472" s="6" t="s">
        <v>316</v>
      </c>
      <c r="D472" s="7"/>
      <c r="E472" s="5">
        <v>20</v>
      </c>
      <c r="F472" s="7" t="s">
        <v>101</v>
      </c>
      <c r="G472" s="17">
        <v>80</v>
      </c>
      <c r="H472" s="17">
        <v>1600</v>
      </c>
      <c r="I472" s="80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32" s="1" customFormat="1" x14ac:dyDescent="0.25">
      <c r="A473" s="5">
        <v>464</v>
      </c>
      <c r="B473" s="6"/>
      <c r="C473" s="6" t="s">
        <v>323</v>
      </c>
      <c r="D473" s="7"/>
      <c r="E473" s="5">
        <v>20</v>
      </c>
      <c r="F473" s="7" t="s">
        <v>153</v>
      </c>
      <c r="G473" s="17">
        <v>70</v>
      </c>
      <c r="H473" s="17">
        <v>1400</v>
      </c>
      <c r="I473" s="80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32" s="1" customFormat="1" ht="25.5" x14ac:dyDescent="0.25">
      <c r="A474" s="5">
        <v>465</v>
      </c>
      <c r="B474" s="13" t="s">
        <v>298</v>
      </c>
      <c r="C474" s="13" t="s">
        <v>324</v>
      </c>
      <c r="D474" s="14" t="s">
        <v>35</v>
      </c>
      <c r="E474" s="14"/>
      <c r="F474" s="14"/>
      <c r="G474" s="13"/>
      <c r="H474" s="15">
        <f>H475+H476+H477+H478+H479+H480+H481+H482+H483</f>
        <v>38000</v>
      </c>
      <c r="I474" s="14" t="s">
        <v>278</v>
      </c>
      <c r="J474" s="16"/>
      <c r="K474" s="16">
        <v>1</v>
      </c>
      <c r="L474" s="16"/>
      <c r="M474" s="16"/>
      <c r="N474" s="16">
        <v>1</v>
      </c>
      <c r="O474" s="16"/>
      <c r="P474" s="16"/>
      <c r="Q474" s="16">
        <v>1</v>
      </c>
      <c r="R474" s="16"/>
      <c r="S474" s="16">
        <v>1</v>
      </c>
      <c r="T474" s="16"/>
      <c r="U474" s="16"/>
      <c r="X474" s="1">
        <f>H474/4</f>
        <v>9500</v>
      </c>
      <c r="AA474" s="1">
        <f>X474</f>
        <v>9500</v>
      </c>
      <c r="AD474" s="1">
        <f>AA474</f>
        <v>9500</v>
      </c>
      <c r="AF474" s="1">
        <f>AD474</f>
        <v>9500</v>
      </c>
    </row>
    <row r="475" spans="1:32" s="1" customFormat="1" x14ac:dyDescent="0.25">
      <c r="A475" s="5">
        <v>466</v>
      </c>
      <c r="B475" s="6"/>
      <c r="C475" s="6" t="s">
        <v>325</v>
      </c>
      <c r="D475" s="7"/>
      <c r="E475" s="78">
        <f>5*4</f>
        <v>20</v>
      </c>
      <c r="F475" s="7" t="s">
        <v>91</v>
      </c>
      <c r="G475" s="17">
        <v>525</v>
      </c>
      <c r="H475" s="17">
        <f>E475*G475</f>
        <v>10500</v>
      </c>
      <c r="I475" s="80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32" s="1" customFormat="1" x14ac:dyDescent="0.25">
      <c r="A476" s="5">
        <v>467</v>
      </c>
      <c r="B476" s="6"/>
      <c r="C476" s="6" t="s">
        <v>326</v>
      </c>
      <c r="D476" s="7"/>
      <c r="E476" s="78">
        <f>3*4</f>
        <v>12</v>
      </c>
      <c r="F476" s="7" t="s">
        <v>91</v>
      </c>
      <c r="G476" s="17">
        <v>600</v>
      </c>
      <c r="H476" s="17">
        <f t="shared" ref="H476:H483" si="26">E476*G476</f>
        <v>7200</v>
      </c>
      <c r="I476" s="80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32" s="1" customFormat="1" x14ac:dyDescent="0.25">
      <c r="A477" s="5">
        <v>468</v>
      </c>
      <c r="B477" s="6"/>
      <c r="C477" s="6" t="s">
        <v>327</v>
      </c>
      <c r="D477" s="7"/>
      <c r="E477" s="78">
        <v>4</v>
      </c>
      <c r="F477" s="7" t="s">
        <v>93</v>
      </c>
      <c r="G477" s="17">
        <v>1600</v>
      </c>
      <c r="H477" s="17">
        <f t="shared" si="26"/>
        <v>6400</v>
      </c>
      <c r="I477" s="80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32" s="1" customFormat="1" x14ac:dyDescent="0.25">
      <c r="A478" s="5">
        <v>469</v>
      </c>
      <c r="B478" s="6"/>
      <c r="C478" s="6" t="s">
        <v>328</v>
      </c>
      <c r="D478" s="7"/>
      <c r="E478" s="78">
        <v>4</v>
      </c>
      <c r="F478" s="7" t="s">
        <v>101</v>
      </c>
      <c r="G478" s="17">
        <v>300</v>
      </c>
      <c r="H478" s="17">
        <f t="shared" si="26"/>
        <v>1200</v>
      </c>
      <c r="I478" s="80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32" s="1" customFormat="1" x14ac:dyDescent="0.25">
      <c r="A479" s="5">
        <v>470</v>
      </c>
      <c r="B479" s="6"/>
      <c r="C479" s="6" t="s">
        <v>329</v>
      </c>
      <c r="D479" s="7"/>
      <c r="E479" s="78">
        <v>4</v>
      </c>
      <c r="F479" s="7" t="s">
        <v>93</v>
      </c>
      <c r="G479" s="17">
        <v>50</v>
      </c>
      <c r="H479" s="17">
        <f t="shared" si="26"/>
        <v>200</v>
      </c>
      <c r="I479" s="80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32" s="1" customFormat="1" x14ac:dyDescent="0.25">
      <c r="A480" s="5">
        <v>471</v>
      </c>
      <c r="B480" s="6"/>
      <c r="C480" s="6" t="s">
        <v>220</v>
      </c>
      <c r="D480" s="7"/>
      <c r="E480" s="78">
        <v>16</v>
      </c>
      <c r="F480" s="7" t="s">
        <v>93</v>
      </c>
      <c r="G480" s="17">
        <v>60</v>
      </c>
      <c r="H480" s="17">
        <f t="shared" si="26"/>
        <v>960</v>
      </c>
      <c r="I480" s="80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30" s="1" customFormat="1" x14ac:dyDescent="0.25">
      <c r="A481" s="5">
        <v>472</v>
      </c>
      <c r="B481" s="6"/>
      <c r="C481" s="6" t="s">
        <v>330</v>
      </c>
      <c r="D481" s="7"/>
      <c r="E481" s="78">
        <v>20</v>
      </c>
      <c r="F481" s="7" t="s">
        <v>93</v>
      </c>
      <c r="G481" s="17">
        <v>77</v>
      </c>
      <c r="H481" s="17">
        <f t="shared" si="26"/>
        <v>1540</v>
      </c>
      <c r="I481" s="80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30" s="1" customFormat="1" x14ac:dyDescent="0.25">
      <c r="A482" s="5">
        <v>473</v>
      </c>
      <c r="B482" s="6"/>
      <c r="C482" s="6" t="s">
        <v>331</v>
      </c>
      <c r="D482" s="7"/>
      <c r="E482" s="78">
        <f>15*4</f>
        <v>60</v>
      </c>
      <c r="F482" s="7" t="s">
        <v>93</v>
      </c>
      <c r="G482" s="17">
        <v>68</v>
      </c>
      <c r="H482" s="17">
        <f t="shared" si="26"/>
        <v>4080</v>
      </c>
      <c r="I482" s="80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30" s="1" customFormat="1" x14ac:dyDescent="0.25">
      <c r="A483" s="5">
        <v>474</v>
      </c>
      <c r="B483" s="6"/>
      <c r="C483" s="6" t="s">
        <v>332</v>
      </c>
      <c r="D483" s="7"/>
      <c r="E483" s="78">
        <v>8</v>
      </c>
      <c r="F483" s="7" t="s">
        <v>101</v>
      </c>
      <c r="G483" s="17">
        <v>740</v>
      </c>
      <c r="H483" s="17">
        <f t="shared" si="26"/>
        <v>5920</v>
      </c>
      <c r="I483" s="80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30" s="1" customFormat="1" ht="25.5" x14ac:dyDescent="0.25">
      <c r="A484" s="5">
        <v>475</v>
      </c>
      <c r="B484" s="13" t="s">
        <v>298</v>
      </c>
      <c r="C484" s="13" t="s">
        <v>47</v>
      </c>
      <c r="D484" s="14" t="s">
        <v>35</v>
      </c>
      <c r="E484" s="14"/>
      <c r="F484" s="14"/>
      <c r="G484" s="13"/>
      <c r="H484" s="15">
        <v>28195</v>
      </c>
      <c r="I484" s="14" t="s">
        <v>278</v>
      </c>
      <c r="J484" s="16"/>
      <c r="K484" s="16"/>
      <c r="L484" s="16"/>
      <c r="M484" s="16"/>
      <c r="N484" s="16"/>
      <c r="O484" s="16"/>
      <c r="P484" s="16"/>
      <c r="Q484" s="16">
        <v>1</v>
      </c>
      <c r="R484" s="16"/>
      <c r="S484" s="16"/>
      <c r="T484" s="16"/>
      <c r="U484" s="16"/>
      <c r="AD484" s="210">
        <f>H484</f>
        <v>28195</v>
      </c>
    </row>
    <row r="485" spans="1:30" s="1" customFormat="1" x14ac:dyDescent="0.25">
      <c r="A485" s="5">
        <v>476</v>
      </c>
      <c r="B485" s="6"/>
      <c r="C485" s="6" t="s">
        <v>333</v>
      </c>
      <c r="D485" s="7"/>
      <c r="E485" s="5">
        <v>20</v>
      </c>
      <c r="F485" s="7" t="s">
        <v>91</v>
      </c>
      <c r="G485" s="17">
        <v>250</v>
      </c>
      <c r="H485" s="17">
        <v>5000</v>
      </c>
      <c r="I485" s="80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30" s="1" customFormat="1" x14ac:dyDescent="0.25">
      <c r="A486" s="5">
        <v>477</v>
      </c>
      <c r="B486" s="6"/>
      <c r="C486" s="6" t="s">
        <v>334</v>
      </c>
      <c r="D486" s="7"/>
      <c r="E486" s="5">
        <v>8</v>
      </c>
      <c r="F486" s="7" t="s">
        <v>91</v>
      </c>
      <c r="G486" s="17">
        <v>265</v>
      </c>
      <c r="H486" s="17">
        <v>2120</v>
      </c>
      <c r="I486" s="80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30" s="1" customFormat="1" x14ac:dyDescent="0.25">
      <c r="A487" s="5">
        <v>478</v>
      </c>
      <c r="B487" s="6"/>
      <c r="C487" s="6" t="s">
        <v>115</v>
      </c>
      <c r="D487" s="7"/>
      <c r="E487" s="5">
        <v>10</v>
      </c>
      <c r="F487" s="7" t="s">
        <v>108</v>
      </c>
      <c r="G487" s="17">
        <v>125</v>
      </c>
      <c r="H487" s="17">
        <v>1250</v>
      </c>
      <c r="I487" s="80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30" s="1" customFormat="1" x14ac:dyDescent="0.25">
      <c r="A488" s="5">
        <v>479</v>
      </c>
      <c r="B488" s="6"/>
      <c r="C488" s="6" t="s">
        <v>96</v>
      </c>
      <c r="D488" s="7"/>
      <c r="E488" s="5">
        <v>85</v>
      </c>
      <c r="F488" s="7" t="s">
        <v>93</v>
      </c>
      <c r="G488" s="17">
        <v>85</v>
      </c>
      <c r="H488" s="17">
        <v>7225</v>
      </c>
      <c r="I488" s="80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30" s="1" customFormat="1" x14ac:dyDescent="0.25">
      <c r="A489" s="5">
        <v>480</v>
      </c>
      <c r="B489" s="6"/>
      <c r="C489" s="6" t="s">
        <v>335</v>
      </c>
      <c r="D489" s="7"/>
      <c r="E489" s="5">
        <v>10</v>
      </c>
      <c r="F489" s="7" t="s">
        <v>108</v>
      </c>
      <c r="G489" s="17">
        <v>140</v>
      </c>
      <c r="H489" s="17">
        <v>1400</v>
      </c>
      <c r="I489" s="80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30" s="1" customFormat="1" x14ac:dyDescent="0.25">
      <c r="A490" s="5">
        <v>481</v>
      </c>
      <c r="B490" s="6"/>
      <c r="C490" s="6" t="s">
        <v>336</v>
      </c>
      <c r="D490" s="7"/>
      <c r="E490" s="5">
        <v>10</v>
      </c>
      <c r="F490" s="7" t="s">
        <v>108</v>
      </c>
      <c r="G490" s="17">
        <v>155</v>
      </c>
      <c r="H490" s="17">
        <v>1550</v>
      </c>
      <c r="I490" s="80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30" s="1" customFormat="1" x14ac:dyDescent="0.25">
      <c r="A491" s="5">
        <v>482</v>
      </c>
      <c r="B491" s="6"/>
      <c r="C491" s="6" t="s">
        <v>337</v>
      </c>
      <c r="D491" s="7"/>
      <c r="E491" s="5">
        <v>10</v>
      </c>
      <c r="F491" s="7" t="s">
        <v>108</v>
      </c>
      <c r="G491" s="17">
        <v>165</v>
      </c>
      <c r="H491" s="17">
        <v>1650</v>
      </c>
      <c r="I491" s="80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30" s="1" customFormat="1" x14ac:dyDescent="0.25">
      <c r="A492" s="5">
        <v>483</v>
      </c>
      <c r="B492" s="6"/>
      <c r="C492" s="6" t="s">
        <v>338</v>
      </c>
      <c r="D492" s="7"/>
      <c r="E492" s="5">
        <v>10</v>
      </c>
      <c r="F492" s="7" t="s">
        <v>108</v>
      </c>
      <c r="G492" s="17">
        <v>175</v>
      </c>
      <c r="H492" s="17">
        <v>1750</v>
      </c>
      <c r="I492" s="80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30" s="1" customFormat="1" x14ac:dyDescent="0.25">
      <c r="A493" s="5">
        <v>484</v>
      </c>
      <c r="B493" s="6"/>
      <c r="C493" s="6" t="s">
        <v>339</v>
      </c>
      <c r="D493" s="7"/>
      <c r="E493" s="5">
        <v>10</v>
      </c>
      <c r="F493" s="7" t="s">
        <v>108</v>
      </c>
      <c r="G493" s="17">
        <v>185</v>
      </c>
      <c r="H493" s="17">
        <v>1850</v>
      </c>
      <c r="I493" s="80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30" s="1" customFormat="1" x14ac:dyDescent="0.25">
      <c r="A494" s="5">
        <v>485</v>
      </c>
      <c r="B494" s="6"/>
      <c r="C494" s="6" t="s">
        <v>340</v>
      </c>
      <c r="D494" s="7"/>
      <c r="E494" s="5">
        <v>10</v>
      </c>
      <c r="F494" s="7" t="s">
        <v>108</v>
      </c>
      <c r="G494" s="17">
        <v>150</v>
      </c>
      <c r="H494" s="17">
        <v>1500</v>
      </c>
      <c r="I494" s="80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30" s="1" customFormat="1" x14ac:dyDescent="0.25">
      <c r="A495" s="5">
        <v>486</v>
      </c>
      <c r="B495" s="6"/>
      <c r="C495" s="6" t="s">
        <v>92</v>
      </c>
      <c r="D495" s="7"/>
      <c r="E495" s="5">
        <v>10</v>
      </c>
      <c r="F495" s="7" t="s">
        <v>93</v>
      </c>
      <c r="G495" s="17">
        <v>185</v>
      </c>
      <c r="H495" s="17">
        <v>1850</v>
      </c>
      <c r="I495" s="80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30" s="1" customFormat="1" x14ac:dyDescent="0.25">
      <c r="A496" s="5">
        <v>487</v>
      </c>
      <c r="B496" s="6"/>
      <c r="C496" s="6" t="s">
        <v>341</v>
      </c>
      <c r="D496" s="7"/>
      <c r="E496" s="5">
        <v>10</v>
      </c>
      <c r="F496" s="7" t="s">
        <v>93</v>
      </c>
      <c r="G496" s="17">
        <v>35</v>
      </c>
      <c r="H496" s="17">
        <v>350</v>
      </c>
      <c r="I496" s="80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32" s="1" customFormat="1" x14ac:dyDescent="0.25">
      <c r="A497" s="5">
        <v>488</v>
      </c>
      <c r="B497" s="6"/>
      <c r="C497" s="6" t="s">
        <v>262</v>
      </c>
      <c r="D497" s="7"/>
      <c r="E497" s="5">
        <v>10</v>
      </c>
      <c r="F497" s="7" t="s">
        <v>93</v>
      </c>
      <c r="G497" s="17">
        <v>35</v>
      </c>
      <c r="H497" s="17">
        <v>350</v>
      </c>
      <c r="I497" s="80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32" s="1" customFormat="1" x14ac:dyDescent="0.25">
      <c r="A498" s="5">
        <v>489</v>
      </c>
      <c r="B498" s="6"/>
      <c r="C498" s="6" t="s">
        <v>342</v>
      </c>
      <c r="D498" s="7"/>
      <c r="E498" s="5">
        <v>10</v>
      </c>
      <c r="F498" s="7" t="s">
        <v>93</v>
      </c>
      <c r="G498" s="17">
        <v>35</v>
      </c>
      <c r="H498" s="17">
        <v>350</v>
      </c>
      <c r="I498" s="80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32" s="1" customFormat="1" ht="25.5" x14ac:dyDescent="0.25">
      <c r="A499" s="5">
        <v>490</v>
      </c>
      <c r="B499" s="13" t="s">
        <v>298</v>
      </c>
      <c r="C499" s="13" t="s">
        <v>347</v>
      </c>
      <c r="D499" s="14" t="s">
        <v>35</v>
      </c>
      <c r="E499" s="14"/>
      <c r="F499" s="14"/>
      <c r="G499" s="13"/>
      <c r="H499" s="15">
        <v>46400</v>
      </c>
      <c r="I499" s="14" t="s">
        <v>278</v>
      </c>
      <c r="J499" s="16"/>
      <c r="K499" s="16">
        <v>1</v>
      </c>
      <c r="L499" s="16"/>
      <c r="M499" s="16"/>
      <c r="N499" s="16">
        <v>1</v>
      </c>
      <c r="O499" s="16"/>
      <c r="P499" s="16"/>
      <c r="Q499" s="16">
        <v>1</v>
      </c>
      <c r="R499" s="16"/>
      <c r="S499" s="16">
        <v>1</v>
      </c>
      <c r="T499" s="16"/>
      <c r="U499" s="16"/>
      <c r="X499" s="1">
        <f>H499/4</f>
        <v>11600</v>
      </c>
      <c r="AA499" s="1">
        <f>X499</f>
        <v>11600</v>
      </c>
      <c r="AD499" s="1">
        <f>AA499</f>
        <v>11600</v>
      </c>
      <c r="AF499" s="1">
        <f>AD499</f>
        <v>11600</v>
      </c>
    </row>
    <row r="500" spans="1:32" s="1" customFormat="1" x14ac:dyDescent="0.25">
      <c r="A500" s="5">
        <v>491</v>
      </c>
      <c r="B500" s="6"/>
      <c r="C500" s="6" t="s">
        <v>348</v>
      </c>
      <c r="D500" s="7"/>
      <c r="E500" s="5">
        <v>128</v>
      </c>
      <c r="F500" s="7" t="s">
        <v>91</v>
      </c>
      <c r="G500" s="17">
        <v>130</v>
      </c>
      <c r="H500" s="17">
        <v>16640</v>
      </c>
      <c r="I500" s="80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32" s="1" customFormat="1" x14ac:dyDescent="0.25">
      <c r="A501" s="5">
        <v>492</v>
      </c>
      <c r="B501" s="6"/>
      <c r="C501" s="6" t="s">
        <v>349</v>
      </c>
      <c r="D501" s="7"/>
      <c r="E501" s="5">
        <v>24</v>
      </c>
      <c r="F501" s="7" t="s">
        <v>350</v>
      </c>
      <c r="G501" s="17">
        <v>1240</v>
      </c>
      <c r="H501" s="17">
        <v>29760</v>
      </c>
      <c r="I501" s="80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32" s="1" customFormat="1" ht="25.5" x14ac:dyDescent="0.25">
      <c r="A502" s="5">
        <v>493</v>
      </c>
      <c r="B502" s="13" t="s">
        <v>298</v>
      </c>
      <c r="C502" s="13" t="s">
        <v>294</v>
      </c>
      <c r="D502" s="14" t="s">
        <v>35</v>
      </c>
      <c r="E502" s="14"/>
      <c r="F502" s="14"/>
      <c r="G502" s="13"/>
      <c r="H502" s="15">
        <v>23100</v>
      </c>
      <c r="I502" s="14" t="s">
        <v>278</v>
      </c>
      <c r="J502" s="16"/>
      <c r="K502" s="23">
        <v>1</v>
      </c>
      <c r="L502" s="23"/>
      <c r="M502" s="23">
        <v>1</v>
      </c>
      <c r="N502" s="23"/>
      <c r="O502" s="23"/>
      <c r="P502" s="23">
        <v>1</v>
      </c>
      <c r="Q502" s="23"/>
      <c r="R502" s="23"/>
      <c r="S502" s="23">
        <v>1</v>
      </c>
      <c r="T502" s="23"/>
      <c r="U502" s="23"/>
      <c r="X502" s="1">
        <f>H502/4</f>
        <v>5775</v>
      </c>
      <c r="Z502" s="1">
        <f>X502</f>
        <v>5775</v>
      </c>
      <c r="AC502" s="1">
        <f>Z502</f>
        <v>5775</v>
      </c>
      <c r="AF502" s="1">
        <f>AC502</f>
        <v>5775</v>
      </c>
    </row>
    <row r="503" spans="1:32" s="1" customFormat="1" x14ac:dyDescent="0.25">
      <c r="A503" s="5">
        <v>494</v>
      </c>
      <c r="B503" s="6"/>
      <c r="C503" s="6" t="s">
        <v>110</v>
      </c>
      <c r="D503" s="7"/>
      <c r="E503" s="5">
        <v>40</v>
      </c>
      <c r="F503" s="7" t="s">
        <v>91</v>
      </c>
      <c r="G503" s="17">
        <v>155</v>
      </c>
      <c r="H503" s="17">
        <v>6200</v>
      </c>
      <c r="I503" s="80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32" s="1" customFormat="1" x14ac:dyDescent="0.25">
      <c r="A504" s="5">
        <v>495</v>
      </c>
      <c r="B504" s="6"/>
      <c r="C504" s="6" t="s">
        <v>115</v>
      </c>
      <c r="D504" s="7"/>
      <c r="E504" s="5">
        <v>24</v>
      </c>
      <c r="F504" s="7" t="s">
        <v>108</v>
      </c>
      <c r="G504" s="17">
        <v>70</v>
      </c>
      <c r="H504" s="17">
        <v>1680</v>
      </c>
      <c r="I504" s="80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32" s="1" customFormat="1" x14ac:dyDescent="0.25">
      <c r="A505" s="5">
        <v>496</v>
      </c>
      <c r="B505" s="6"/>
      <c r="C505" s="6" t="s">
        <v>96</v>
      </c>
      <c r="D505" s="7"/>
      <c r="E505" s="5">
        <v>100</v>
      </c>
      <c r="F505" s="7" t="s">
        <v>93</v>
      </c>
      <c r="G505" s="17">
        <v>65</v>
      </c>
      <c r="H505" s="17">
        <v>6500</v>
      </c>
      <c r="I505" s="80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32" s="1" customFormat="1" x14ac:dyDescent="0.25">
      <c r="A506" s="5">
        <v>497</v>
      </c>
      <c r="B506" s="6"/>
      <c r="C506" s="6" t="s">
        <v>116</v>
      </c>
      <c r="D506" s="7"/>
      <c r="E506" s="5">
        <v>100</v>
      </c>
      <c r="F506" s="7" t="s">
        <v>93</v>
      </c>
      <c r="G506" s="17">
        <v>15</v>
      </c>
      <c r="H506" s="17">
        <v>1500</v>
      </c>
      <c r="I506" s="80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32" s="1" customFormat="1" x14ac:dyDescent="0.25">
      <c r="A507" s="5">
        <v>498</v>
      </c>
      <c r="B507" s="6"/>
      <c r="C507" s="6" t="s">
        <v>118</v>
      </c>
      <c r="D507" s="7"/>
      <c r="E507" s="5">
        <v>100</v>
      </c>
      <c r="F507" s="7" t="s">
        <v>93</v>
      </c>
      <c r="G507" s="17">
        <v>25</v>
      </c>
      <c r="H507" s="17">
        <v>2500</v>
      </c>
      <c r="I507" s="80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32" s="1" customFormat="1" x14ac:dyDescent="0.25">
      <c r="A508" s="5">
        <v>499</v>
      </c>
      <c r="B508" s="6"/>
      <c r="C508" s="6" t="s">
        <v>195</v>
      </c>
      <c r="D508" s="7"/>
      <c r="E508" s="5">
        <v>80</v>
      </c>
      <c r="F508" s="7" t="s">
        <v>153</v>
      </c>
      <c r="G508" s="17">
        <v>35</v>
      </c>
      <c r="H508" s="17">
        <v>2800</v>
      </c>
      <c r="I508" s="80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32" s="1" customFormat="1" x14ac:dyDescent="0.25">
      <c r="A509" s="5">
        <v>500</v>
      </c>
      <c r="B509" s="6"/>
      <c r="C509" s="6" t="s">
        <v>135</v>
      </c>
      <c r="D509" s="7"/>
      <c r="E509" s="5">
        <v>16</v>
      </c>
      <c r="F509" s="7" t="s">
        <v>108</v>
      </c>
      <c r="G509" s="17">
        <v>120</v>
      </c>
      <c r="H509" s="17">
        <v>1920</v>
      </c>
      <c r="I509" s="80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32" s="1" customFormat="1" ht="25.5" x14ac:dyDescent="0.25">
      <c r="A510" s="5">
        <v>501</v>
      </c>
      <c r="B510" s="13" t="s">
        <v>298</v>
      </c>
      <c r="C510" s="13" t="s">
        <v>357</v>
      </c>
      <c r="D510" s="14" t="s">
        <v>35</v>
      </c>
      <c r="E510" s="14"/>
      <c r="F510" s="14"/>
      <c r="G510" s="13"/>
      <c r="H510" s="15">
        <v>25500</v>
      </c>
      <c r="I510" s="14" t="s">
        <v>278</v>
      </c>
      <c r="J510" s="16"/>
      <c r="K510" s="23"/>
      <c r="L510" s="23">
        <v>1</v>
      </c>
      <c r="M510" s="23"/>
      <c r="N510" s="23"/>
      <c r="O510" s="23"/>
      <c r="P510" s="23">
        <v>1</v>
      </c>
      <c r="Q510" s="23"/>
      <c r="R510" s="23"/>
      <c r="S510" s="23"/>
      <c r="T510" s="23"/>
      <c r="U510" s="23"/>
      <c r="Y510" s="1">
        <f>H510/2</f>
        <v>12750</v>
      </c>
      <c r="AC510" s="1">
        <f>Y510</f>
        <v>12750</v>
      </c>
    </row>
    <row r="511" spans="1:32" s="1" customFormat="1" x14ac:dyDescent="0.25">
      <c r="A511" s="5">
        <v>502</v>
      </c>
      <c r="B511" s="6"/>
      <c r="C511" s="6" t="s">
        <v>217</v>
      </c>
      <c r="D511" s="7"/>
      <c r="E511" s="5">
        <v>200</v>
      </c>
      <c r="F511" s="7" t="s">
        <v>93</v>
      </c>
      <c r="G511" s="17">
        <v>30</v>
      </c>
      <c r="H511" s="17">
        <v>6000</v>
      </c>
      <c r="I511" s="80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32" s="1" customFormat="1" x14ac:dyDescent="0.25">
      <c r="A512" s="5">
        <v>503</v>
      </c>
      <c r="B512" s="6"/>
      <c r="C512" s="6" t="s">
        <v>214</v>
      </c>
      <c r="D512" s="7"/>
      <c r="E512" s="5">
        <v>300</v>
      </c>
      <c r="F512" s="7" t="s">
        <v>93</v>
      </c>
      <c r="G512" s="17">
        <v>15</v>
      </c>
      <c r="H512" s="17">
        <v>4500</v>
      </c>
      <c r="I512" s="80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32" x14ac:dyDescent="0.25">
      <c r="A513" s="5">
        <v>504</v>
      </c>
      <c r="B513" s="6"/>
      <c r="C513" s="6" t="s">
        <v>323</v>
      </c>
      <c r="D513" s="7"/>
      <c r="E513" s="5">
        <v>30</v>
      </c>
      <c r="F513" s="7" t="s">
        <v>153</v>
      </c>
      <c r="G513" s="17">
        <v>150</v>
      </c>
      <c r="H513" s="17">
        <v>4500</v>
      </c>
      <c r="I513" s="80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32" x14ac:dyDescent="0.25">
      <c r="A514" s="5">
        <v>505</v>
      </c>
      <c r="B514" s="6"/>
      <c r="C514" s="6" t="s">
        <v>130</v>
      </c>
      <c r="D514" s="7"/>
      <c r="E514" s="5">
        <v>30</v>
      </c>
      <c r="F514" s="7" t="s">
        <v>101</v>
      </c>
      <c r="G514" s="17">
        <v>120</v>
      </c>
      <c r="H514" s="17">
        <v>3600</v>
      </c>
      <c r="I514" s="80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32" x14ac:dyDescent="0.25">
      <c r="A515" s="5">
        <v>506</v>
      </c>
      <c r="B515" s="6"/>
      <c r="C515" s="6" t="s">
        <v>358</v>
      </c>
      <c r="D515" s="7"/>
      <c r="E515" s="5">
        <v>40</v>
      </c>
      <c r="F515" s="7" t="s">
        <v>153</v>
      </c>
      <c r="G515" s="17">
        <v>75</v>
      </c>
      <c r="H515" s="17">
        <v>3000</v>
      </c>
      <c r="I515" s="80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32" x14ac:dyDescent="0.25">
      <c r="A516" s="5">
        <v>507</v>
      </c>
      <c r="B516" s="6"/>
      <c r="C516" s="6" t="s">
        <v>316</v>
      </c>
      <c r="D516" s="7"/>
      <c r="E516" s="5">
        <v>30</v>
      </c>
      <c r="F516" s="7" t="s">
        <v>101</v>
      </c>
      <c r="G516" s="17">
        <v>130</v>
      </c>
      <c r="H516" s="17">
        <v>3900</v>
      </c>
      <c r="I516" s="80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32" ht="25.5" x14ac:dyDescent="0.25">
      <c r="A517" s="5">
        <v>508</v>
      </c>
      <c r="B517" s="13" t="s">
        <v>298</v>
      </c>
      <c r="C517" s="13" t="s">
        <v>62</v>
      </c>
      <c r="D517" s="14" t="s">
        <v>35</v>
      </c>
      <c r="E517" s="14"/>
      <c r="F517" s="14"/>
      <c r="G517" s="13"/>
      <c r="H517" s="15">
        <v>135000</v>
      </c>
      <c r="I517" s="14" t="s">
        <v>278</v>
      </c>
      <c r="J517" s="16"/>
      <c r="K517" s="16"/>
      <c r="L517" s="16"/>
      <c r="M517" s="16"/>
      <c r="N517" s="16">
        <v>1</v>
      </c>
      <c r="O517" s="16"/>
      <c r="P517" s="16"/>
      <c r="Q517" s="16"/>
      <c r="R517" s="16"/>
      <c r="S517" s="16">
        <v>1</v>
      </c>
      <c r="T517" s="16"/>
      <c r="U517" s="16"/>
      <c r="V517" s="22" t="s">
        <v>43</v>
      </c>
      <c r="AA517">
        <f>H517/2</f>
        <v>67500</v>
      </c>
      <c r="AF517">
        <f>AA517</f>
        <v>67500</v>
      </c>
    </row>
    <row r="518" spans="1:32" x14ac:dyDescent="0.25">
      <c r="A518" s="5">
        <v>509</v>
      </c>
      <c r="B518" s="6"/>
      <c r="C518" s="6" t="s">
        <v>359</v>
      </c>
      <c r="D518" s="7"/>
      <c r="E518" s="5">
        <v>16</v>
      </c>
      <c r="F518" s="7" t="s">
        <v>93</v>
      </c>
      <c r="G518" s="17">
        <v>6000</v>
      </c>
      <c r="H518" s="17">
        <v>96000</v>
      </c>
      <c r="I518" s="80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32" x14ac:dyDescent="0.25">
      <c r="A519" s="5">
        <v>510</v>
      </c>
      <c r="B519" s="6"/>
      <c r="C519" s="6" t="s">
        <v>360</v>
      </c>
      <c r="D519" s="7"/>
      <c r="E519" s="5">
        <v>16</v>
      </c>
      <c r="F519" s="7" t="s">
        <v>361</v>
      </c>
      <c r="G519" s="17">
        <v>500</v>
      </c>
      <c r="H519" s="17">
        <v>8000</v>
      </c>
      <c r="I519" s="80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32" x14ac:dyDescent="0.25">
      <c r="A520" s="5">
        <v>511</v>
      </c>
      <c r="B520" s="6"/>
      <c r="C520" s="6" t="s">
        <v>362</v>
      </c>
      <c r="D520" s="7"/>
      <c r="E520" s="5">
        <v>16</v>
      </c>
      <c r="F520" s="7" t="s">
        <v>93</v>
      </c>
      <c r="G520" s="17">
        <v>470</v>
      </c>
      <c r="H520" s="17">
        <v>7520</v>
      </c>
      <c r="I520" s="80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32" x14ac:dyDescent="0.25">
      <c r="A521" s="5">
        <v>512</v>
      </c>
      <c r="B521" s="6"/>
      <c r="C521" s="6" t="s">
        <v>363</v>
      </c>
      <c r="D521" s="7"/>
      <c r="E521" s="5">
        <v>16</v>
      </c>
      <c r="F521" s="7" t="s">
        <v>361</v>
      </c>
      <c r="G521" s="17">
        <v>150</v>
      </c>
      <c r="H521" s="17">
        <v>2400</v>
      </c>
      <c r="I521" s="80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32" x14ac:dyDescent="0.25">
      <c r="A522" s="5">
        <v>513</v>
      </c>
      <c r="B522" s="6"/>
      <c r="C522" s="6" t="s">
        <v>364</v>
      </c>
      <c r="D522" s="7"/>
      <c r="E522" s="5">
        <v>16</v>
      </c>
      <c r="F522" s="7" t="s">
        <v>361</v>
      </c>
      <c r="G522" s="17">
        <v>150</v>
      </c>
      <c r="H522" s="17">
        <v>2400</v>
      </c>
      <c r="I522" s="80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32" x14ac:dyDescent="0.25">
      <c r="A523" s="5">
        <v>514</v>
      </c>
      <c r="B523" s="6"/>
      <c r="C523" s="6" t="s">
        <v>217</v>
      </c>
      <c r="D523" s="7"/>
      <c r="E523" s="5">
        <v>16</v>
      </c>
      <c r="F523" s="7" t="s">
        <v>93</v>
      </c>
      <c r="G523" s="17">
        <v>150</v>
      </c>
      <c r="H523" s="17">
        <v>2400</v>
      </c>
      <c r="I523" s="80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32" x14ac:dyDescent="0.25">
      <c r="A524" s="5">
        <v>515</v>
      </c>
      <c r="B524" s="6"/>
      <c r="C524" s="6" t="s">
        <v>94</v>
      </c>
      <c r="D524" s="7"/>
      <c r="E524" s="5">
        <v>16</v>
      </c>
      <c r="F524" s="7" t="s">
        <v>93</v>
      </c>
      <c r="G524" s="17">
        <v>9.5</v>
      </c>
      <c r="H524" s="17">
        <v>152</v>
      </c>
      <c r="I524" s="80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32" x14ac:dyDescent="0.25">
      <c r="A525" s="5">
        <v>516</v>
      </c>
      <c r="B525" s="6"/>
      <c r="C525" s="6" t="s">
        <v>344</v>
      </c>
      <c r="D525" s="7"/>
      <c r="E525" s="5">
        <v>32</v>
      </c>
      <c r="F525" s="7" t="s">
        <v>93</v>
      </c>
      <c r="G525" s="17">
        <v>79</v>
      </c>
      <c r="H525" s="17">
        <v>2528</v>
      </c>
      <c r="I525" s="80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32" x14ac:dyDescent="0.25">
      <c r="A526" s="5">
        <v>517</v>
      </c>
      <c r="B526" s="6"/>
      <c r="C526" s="6" t="s">
        <v>365</v>
      </c>
      <c r="D526" s="7"/>
      <c r="E526" s="5">
        <v>16</v>
      </c>
      <c r="F526" s="7" t="s">
        <v>93</v>
      </c>
      <c r="G526" s="17">
        <v>500</v>
      </c>
      <c r="H526" s="17">
        <v>8000</v>
      </c>
      <c r="I526" s="80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32" x14ac:dyDescent="0.25">
      <c r="A527" s="5">
        <v>518</v>
      </c>
      <c r="B527" s="6"/>
      <c r="C527" s="6" t="s">
        <v>366</v>
      </c>
      <c r="D527" s="7"/>
      <c r="E527" s="5">
        <v>16</v>
      </c>
      <c r="F527" s="7" t="s">
        <v>93</v>
      </c>
      <c r="G527" s="17">
        <v>350</v>
      </c>
      <c r="H527" s="17">
        <v>5600</v>
      </c>
      <c r="I527" s="80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32" ht="25.5" x14ac:dyDescent="0.25">
      <c r="A528" s="5">
        <v>519</v>
      </c>
      <c r="B528" s="13" t="s">
        <v>298</v>
      </c>
      <c r="C528" s="13" t="s">
        <v>279</v>
      </c>
      <c r="D528" s="14" t="s">
        <v>35</v>
      </c>
      <c r="E528" s="14"/>
      <c r="F528" s="14"/>
      <c r="G528" s="13"/>
      <c r="H528" s="15">
        <f>SUM(H529:H551)</f>
        <v>269225</v>
      </c>
      <c r="I528" s="14" t="s">
        <v>278</v>
      </c>
      <c r="J528" s="16"/>
      <c r="K528" s="16"/>
      <c r="L528" s="16"/>
      <c r="M528" s="16"/>
      <c r="N528" s="16"/>
      <c r="O528" s="16">
        <v>1</v>
      </c>
      <c r="P528" s="16"/>
      <c r="Q528" s="16"/>
      <c r="R528" s="16">
        <v>1</v>
      </c>
      <c r="S528" s="16"/>
      <c r="T528" s="16"/>
      <c r="U528" s="16"/>
      <c r="AB528">
        <f>H528/2</f>
        <v>134612.5</v>
      </c>
      <c r="AE528" s="213">
        <f>AB528</f>
        <v>134612.5</v>
      </c>
    </row>
    <row r="529" spans="1:21" s="1" customFormat="1" x14ac:dyDescent="0.25">
      <c r="A529" s="5">
        <v>520</v>
      </c>
      <c r="B529" s="6"/>
      <c r="C529" s="6" t="s">
        <v>369</v>
      </c>
      <c r="D529" s="7"/>
      <c r="E529" s="5">
        <v>6</v>
      </c>
      <c r="F529" s="7" t="s">
        <v>93</v>
      </c>
      <c r="G529" s="17">
        <v>3500</v>
      </c>
      <c r="H529" s="17">
        <f>E529*G529</f>
        <v>21000</v>
      </c>
      <c r="I529" s="80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s="1" customFormat="1" x14ac:dyDescent="0.25">
      <c r="A530" s="5">
        <v>521</v>
      </c>
      <c r="B530" s="6"/>
      <c r="C530" s="6" t="s">
        <v>132</v>
      </c>
      <c r="D530" s="7"/>
      <c r="E530" s="5">
        <v>150</v>
      </c>
      <c r="F530" s="7" t="s">
        <v>91</v>
      </c>
      <c r="G530" s="17">
        <v>220</v>
      </c>
      <c r="H530" s="17">
        <f t="shared" ref="H530:H551" si="27">E530*G530</f>
        <v>33000</v>
      </c>
      <c r="I530" s="80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s="1" customFormat="1" x14ac:dyDescent="0.25">
      <c r="A531" s="5">
        <v>522</v>
      </c>
      <c r="B531" s="6"/>
      <c r="C531" s="6" t="s">
        <v>370</v>
      </c>
      <c r="D531" s="7"/>
      <c r="E531" s="5">
        <v>85</v>
      </c>
      <c r="F531" s="7" t="s">
        <v>91</v>
      </c>
      <c r="G531" s="17">
        <v>250</v>
      </c>
      <c r="H531" s="17">
        <f t="shared" si="27"/>
        <v>21250</v>
      </c>
      <c r="I531" s="80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s="1" customFormat="1" x14ac:dyDescent="0.25">
      <c r="A532" s="5">
        <v>523</v>
      </c>
      <c r="B532" s="6"/>
      <c r="C532" s="6" t="s">
        <v>137</v>
      </c>
      <c r="D532" s="7"/>
      <c r="E532" s="5">
        <v>200</v>
      </c>
      <c r="F532" s="7" t="s">
        <v>93</v>
      </c>
      <c r="G532" s="17">
        <v>15</v>
      </c>
      <c r="H532" s="17">
        <f t="shared" si="27"/>
        <v>3000</v>
      </c>
      <c r="I532" s="80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s="1" customFormat="1" x14ac:dyDescent="0.25">
      <c r="A533" s="5">
        <v>524</v>
      </c>
      <c r="B533" s="6"/>
      <c r="C533" s="6" t="s">
        <v>371</v>
      </c>
      <c r="D533" s="7"/>
      <c r="E533" s="5">
        <v>200</v>
      </c>
      <c r="F533" s="7" t="s">
        <v>93</v>
      </c>
      <c r="G533" s="17">
        <v>38</v>
      </c>
      <c r="H533" s="17">
        <f t="shared" si="27"/>
        <v>7600</v>
      </c>
      <c r="I533" s="80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s="1" customFormat="1" x14ac:dyDescent="0.25">
      <c r="A534" s="5">
        <v>525</v>
      </c>
      <c r="B534" s="6"/>
      <c r="C534" s="6" t="s">
        <v>372</v>
      </c>
      <c r="D534" s="7"/>
      <c r="E534" s="5">
        <v>400</v>
      </c>
      <c r="F534" s="7" t="s">
        <v>93</v>
      </c>
      <c r="G534" s="17">
        <v>45</v>
      </c>
      <c r="H534" s="17">
        <f t="shared" si="27"/>
        <v>18000</v>
      </c>
      <c r="I534" s="80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s="1" customFormat="1" x14ac:dyDescent="0.25">
      <c r="A535" s="5">
        <v>526</v>
      </c>
      <c r="B535" s="6"/>
      <c r="C535" s="6" t="s">
        <v>373</v>
      </c>
      <c r="D535" s="7"/>
      <c r="E535" s="5">
        <v>500</v>
      </c>
      <c r="F535" s="7" t="s">
        <v>93</v>
      </c>
      <c r="G535" s="17">
        <v>20</v>
      </c>
      <c r="H535" s="17">
        <f t="shared" si="27"/>
        <v>10000</v>
      </c>
      <c r="I535" s="80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s="1" customFormat="1" x14ac:dyDescent="0.25">
      <c r="A536" s="5">
        <v>527</v>
      </c>
      <c r="B536" s="6"/>
      <c r="C536" s="6" t="s">
        <v>136</v>
      </c>
      <c r="D536" s="7"/>
      <c r="E536" s="5">
        <v>200</v>
      </c>
      <c r="F536" s="7" t="s">
        <v>108</v>
      </c>
      <c r="G536" s="17">
        <v>90</v>
      </c>
      <c r="H536" s="17">
        <f t="shared" si="27"/>
        <v>18000</v>
      </c>
      <c r="I536" s="80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s="1" customFormat="1" x14ac:dyDescent="0.25">
      <c r="A537" s="5">
        <v>528</v>
      </c>
      <c r="B537" s="6"/>
      <c r="C537" s="6" t="s">
        <v>374</v>
      </c>
      <c r="D537" s="7"/>
      <c r="E537" s="5">
        <v>200</v>
      </c>
      <c r="F537" s="7" t="s">
        <v>93</v>
      </c>
      <c r="G537" s="17">
        <v>25</v>
      </c>
      <c r="H537" s="17">
        <f t="shared" si="27"/>
        <v>5000</v>
      </c>
      <c r="I537" s="80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s="1" customFormat="1" x14ac:dyDescent="0.25">
      <c r="A538" s="5">
        <v>529</v>
      </c>
      <c r="B538" s="6"/>
      <c r="C538" s="6" t="s">
        <v>375</v>
      </c>
      <c r="D538" s="7"/>
      <c r="E538" s="5">
        <v>200</v>
      </c>
      <c r="F538" s="7" t="s">
        <v>93</v>
      </c>
      <c r="G538" s="17">
        <v>25</v>
      </c>
      <c r="H538" s="17">
        <f t="shared" si="27"/>
        <v>5000</v>
      </c>
      <c r="I538" s="80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s="1" customFormat="1" x14ac:dyDescent="0.25">
      <c r="A539" s="5">
        <v>530</v>
      </c>
      <c r="B539" s="6"/>
      <c r="C539" s="6" t="s">
        <v>96</v>
      </c>
      <c r="D539" s="7"/>
      <c r="E539" s="5">
        <v>200</v>
      </c>
      <c r="F539" s="7" t="s">
        <v>93</v>
      </c>
      <c r="G539" s="17">
        <v>50</v>
      </c>
      <c r="H539" s="17">
        <f t="shared" si="27"/>
        <v>10000</v>
      </c>
      <c r="I539" s="80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s="1" customFormat="1" x14ac:dyDescent="0.25">
      <c r="A540" s="5">
        <v>531</v>
      </c>
      <c r="B540" s="6"/>
      <c r="C540" s="6" t="s">
        <v>376</v>
      </c>
      <c r="D540" s="7"/>
      <c r="E540" s="5">
        <v>200</v>
      </c>
      <c r="F540" s="7" t="s">
        <v>108</v>
      </c>
      <c r="G540" s="17">
        <v>85</v>
      </c>
      <c r="H540" s="17">
        <f t="shared" si="27"/>
        <v>17000</v>
      </c>
      <c r="I540" s="80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s="1" customFormat="1" x14ac:dyDescent="0.25">
      <c r="A541" s="5">
        <v>532</v>
      </c>
      <c r="B541" s="6"/>
      <c r="C541" s="6" t="s">
        <v>377</v>
      </c>
      <c r="D541" s="7"/>
      <c r="E541" s="5">
        <v>100</v>
      </c>
      <c r="F541" s="7" t="s">
        <v>108</v>
      </c>
      <c r="G541" s="17">
        <v>180</v>
      </c>
      <c r="H541" s="17">
        <f t="shared" si="27"/>
        <v>18000</v>
      </c>
      <c r="I541" s="80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s="1" customFormat="1" x14ac:dyDescent="0.25">
      <c r="A542" s="5">
        <v>533</v>
      </c>
      <c r="B542" s="6"/>
      <c r="C542" s="6" t="s">
        <v>200</v>
      </c>
      <c r="D542" s="7"/>
      <c r="E542" s="5">
        <v>65</v>
      </c>
      <c r="F542" s="7" t="s">
        <v>108</v>
      </c>
      <c r="G542" s="17">
        <v>300</v>
      </c>
      <c r="H542" s="17">
        <f t="shared" si="27"/>
        <v>19500</v>
      </c>
      <c r="I542" s="80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s="1" customFormat="1" x14ac:dyDescent="0.25">
      <c r="A543" s="5">
        <v>534</v>
      </c>
      <c r="B543" s="6"/>
      <c r="C543" s="6" t="s">
        <v>201</v>
      </c>
      <c r="D543" s="7"/>
      <c r="E543" s="5">
        <v>4</v>
      </c>
      <c r="F543" s="7" t="s">
        <v>93</v>
      </c>
      <c r="G543" s="17">
        <v>400</v>
      </c>
      <c r="H543" s="17">
        <f t="shared" si="27"/>
        <v>1600</v>
      </c>
      <c r="I543" s="80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s="1" customFormat="1" x14ac:dyDescent="0.25">
      <c r="A544" s="5">
        <v>535</v>
      </c>
      <c r="B544" s="6"/>
      <c r="C544" s="6" t="s">
        <v>379</v>
      </c>
      <c r="D544" s="7"/>
      <c r="E544" s="5">
        <v>300</v>
      </c>
      <c r="F544" s="7" t="s">
        <v>213</v>
      </c>
      <c r="G544" s="17">
        <v>48</v>
      </c>
      <c r="H544" s="17">
        <f t="shared" si="27"/>
        <v>14400</v>
      </c>
      <c r="I544" s="80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30" s="1" customFormat="1" x14ac:dyDescent="0.25">
      <c r="A545" s="5">
        <v>536</v>
      </c>
      <c r="B545" s="6"/>
      <c r="C545" s="6" t="s">
        <v>381</v>
      </c>
      <c r="D545" s="7"/>
      <c r="E545" s="5">
        <v>200</v>
      </c>
      <c r="F545" s="7" t="s">
        <v>93</v>
      </c>
      <c r="G545" s="17">
        <v>46</v>
      </c>
      <c r="H545" s="17">
        <f t="shared" si="27"/>
        <v>9200</v>
      </c>
      <c r="I545" s="80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30" s="1" customFormat="1" x14ac:dyDescent="0.25">
      <c r="A546" s="5">
        <v>537</v>
      </c>
      <c r="B546" s="6"/>
      <c r="C546" s="6" t="s">
        <v>382</v>
      </c>
      <c r="D546" s="7"/>
      <c r="E546" s="5">
        <v>50</v>
      </c>
      <c r="F546" s="7" t="s">
        <v>93</v>
      </c>
      <c r="G546" s="17">
        <v>185</v>
      </c>
      <c r="H546" s="17">
        <f t="shared" si="27"/>
        <v>9250</v>
      </c>
      <c r="I546" s="80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30" s="1" customFormat="1" x14ac:dyDescent="0.25">
      <c r="A547" s="5">
        <v>538</v>
      </c>
      <c r="B547" s="6"/>
      <c r="C547" s="6" t="s">
        <v>383</v>
      </c>
      <c r="D547" s="7"/>
      <c r="E547" s="5">
        <v>50</v>
      </c>
      <c r="F547" s="7" t="s">
        <v>93</v>
      </c>
      <c r="G547" s="17">
        <v>160</v>
      </c>
      <c r="H547" s="17">
        <f t="shared" si="27"/>
        <v>8000</v>
      </c>
      <c r="I547" s="80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30" s="1" customFormat="1" x14ac:dyDescent="0.25">
      <c r="A548" s="5">
        <v>539</v>
      </c>
      <c r="B548" s="6"/>
      <c r="C548" s="6" t="s">
        <v>384</v>
      </c>
      <c r="D548" s="7"/>
      <c r="E548" s="5">
        <v>50</v>
      </c>
      <c r="F548" s="7" t="s">
        <v>93</v>
      </c>
      <c r="G548" s="17">
        <v>50</v>
      </c>
      <c r="H548" s="17">
        <f t="shared" si="27"/>
        <v>2500</v>
      </c>
      <c r="I548" s="80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30" s="1" customFormat="1" x14ac:dyDescent="0.25">
      <c r="A549" s="5">
        <v>540</v>
      </c>
      <c r="B549" s="6"/>
      <c r="C549" s="6" t="s">
        <v>385</v>
      </c>
      <c r="D549" s="7"/>
      <c r="E549" s="5">
        <v>50</v>
      </c>
      <c r="F549" s="7" t="s">
        <v>93</v>
      </c>
      <c r="G549" s="17">
        <v>95</v>
      </c>
      <c r="H549" s="17">
        <f t="shared" si="27"/>
        <v>4750</v>
      </c>
      <c r="I549" s="80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30" s="1" customFormat="1" x14ac:dyDescent="0.25">
      <c r="A550" s="5">
        <v>541</v>
      </c>
      <c r="B550" s="6"/>
      <c r="C550" s="6" t="s">
        <v>220</v>
      </c>
      <c r="D550" s="7"/>
      <c r="E550" s="5">
        <v>100</v>
      </c>
      <c r="F550" s="7" t="s">
        <v>93</v>
      </c>
      <c r="G550" s="17">
        <v>38</v>
      </c>
      <c r="H550" s="17">
        <f t="shared" si="27"/>
        <v>3800</v>
      </c>
      <c r="I550" s="80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30" s="1" customFormat="1" x14ac:dyDescent="0.25">
      <c r="A551" s="5">
        <v>542</v>
      </c>
      <c r="B551" s="6"/>
      <c r="C551" s="6" t="s">
        <v>330</v>
      </c>
      <c r="D551" s="7"/>
      <c r="E551" s="5">
        <v>125</v>
      </c>
      <c r="F551" s="7" t="s">
        <v>93</v>
      </c>
      <c r="G551" s="17">
        <v>75</v>
      </c>
      <c r="H551" s="17">
        <f t="shared" si="27"/>
        <v>9375</v>
      </c>
      <c r="I551" s="80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30" s="1" customFormat="1" ht="24.75" customHeight="1" x14ac:dyDescent="0.25">
      <c r="A552" s="5">
        <v>543</v>
      </c>
      <c r="B552" s="13" t="s">
        <v>298</v>
      </c>
      <c r="C552" s="64" t="s">
        <v>556</v>
      </c>
      <c r="D552" s="14" t="s">
        <v>35</v>
      </c>
      <c r="E552" s="14"/>
      <c r="F552" s="14"/>
      <c r="G552" s="13"/>
      <c r="H552" s="15">
        <v>16830</v>
      </c>
      <c r="I552" s="14" t="s">
        <v>278</v>
      </c>
      <c r="J552" s="16"/>
      <c r="K552" s="16"/>
      <c r="L552" s="16"/>
      <c r="M552" s="16"/>
      <c r="N552" s="16"/>
      <c r="O552" s="16"/>
      <c r="P552" s="16"/>
      <c r="Q552" s="16">
        <v>1</v>
      </c>
      <c r="R552" s="16"/>
      <c r="S552" s="16"/>
      <c r="T552" s="16"/>
      <c r="U552" s="16"/>
      <c r="AD552" s="210">
        <f>H552</f>
        <v>16830</v>
      </c>
    </row>
    <row r="553" spans="1:30" s="1" customFormat="1" x14ac:dyDescent="0.25">
      <c r="A553" s="5">
        <v>544</v>
      </c>
      <c r="B553" s="6"/>
      <c r="C553" s="6" t="s">
        <v>110</v>
      </c>
      <c r="D553" s="7"/>
      <c r="E553" s="5">
        <v>2</v>
      </c>
      <c r="F553" s="7" t="s">
        <v>101</v>
      </c>
      <c r="G553" s="17">
        <v>1195</v>
      </c>
      <c r="H553" s="17">
        <v>2390</v>
      </c>
      <c r="I553" s="80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30" s="1" customFormat="1" x14ac:dyDescent="0.25">
      <c r="A554" s="5">
        <v>545</v>
      </c>
      <c r="B554" s="6"/>
      <c r="C554" s="6" t="s">
        <v>197</v>
      </c>
      <c r="D554" s="7"/>
      <c r="E554" s="5">
        <v>15</v>
      </c>
      <c r="F554" s="7" t="s">
        <v>101</v>
      </c>
      <c r="G554" s="17">
        <v>50</v>
      </c>
      <c r="H554" s="17">
        <v>750</v>
      </c>
      <c r="I554" s="80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30" s="1" customFormat="1" x14ac:dyDescent="0.25">
      <c r="A555" s="5">
        <v>546</v>
      </c>
      <c r="B555" s="6"/>
      <c r="C555" s="6" t="s">
        <v>135</v>
      </c>
      <c r="D555" s="7"/>
      <c r="E555" s="5">
        <v>15</v>
      </c>
      <c r="F555" s="7" t="s">
        <v>101</v>
      </c>
      <c r="G555" s="17">
        <v>85</v>
      </c>
      <c r="H555" s="17">
        <v>1275</v>
      </c>
      <c r="I555" s="80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30" s="1" customFormat="1" x14ac:dyDescent="0.25">
      <c r="A556" s="5">
        <v>547</v>
      </c>
      <c r="B556" s="6"/>
      <c r="C556" s="6" t="s">
        <v>386</v>
      </c>
      <c r="D556" s="7"/>
      <c r="E556" s="5">
        <v>15</v>
      </c>
      <c r="F556" s="7" t="s">
        <v>93</v>
      </c>
      <c r="G556" s="17">
        <v>185</v>
      </c>
      <c r="H556" s="17">
        <v>2775</v>
      </c>
      <c r="I556" s="80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30" s="1" customFormat="1" x14ac:dyDescent="0.25">
      <c r="A557" s="5">
        <v>548</v>
      </c>
      <c r="B557" s="6"/>
      <c r="C557" s="6" t="s">
        <v>136</v>
      </c>
      <c r="D557" s="7"/>
      <c r="E557" s="5">
        <v>15</v>
      </c>
      <c r="F557" s="7" t="s">
        <v>108</v>
      </c>
      <c r="G557" s="17">
        <v>150</v>
      </c>
      <c r="H557" s="17">
        <v>2250</v>
      </c>
      <c r="I557" s="80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30" x14ac:dyDescent="0.25">
      <c r="A558" s="5">
        <v>549</v>
      </c>
      <c r="B558" s="6"/>
      <c r="C558" s="6" t="s">
        <v>138</v>
      </c>
      <c r="D558" s="7"/>
      <c r="E558" s="5">
        <v>15</v>
      </c>
      <c r="F558" s="7" t="s">
        <v>108</v>
      </c>
      <c r="G558" s="17">
        <v>100</v>
      </c>
      <c r="H558" s="17">
        <v>1500</v>
      </c>
      <c r="I558" s="80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30" x14ac:dyDescent="0.25">
      <c r="A559" s="5">
        <v>550</v>
      </c>
      <c r="B559" s="6"/>
      <c r="C559" s="6" t="s">
        <v>96</v>
      </c>
      <c r="D559" s="7"/>
      <c r="E559" s="5">
        <v>50</v>
      </c>
      <c r="F559" s="7" t="s">
        <v>93</v>
      </c>
      <c r="G559" s="17">
        <v>55</v>
      </c>
      <c r="H559" s="17">
        <v>2750</v>
      </c>
      <c r="I559" s="80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30" x14ac:dyDescent="0.25">
      <c r="A560" s="5">
        <v>551</v>
      </c>
      <c r="B560" s="6"/>
      <c r="C560" s="6" t="s">
        <v>387</v>
      </c>
      <c r="D560" s="7"/>
      <c r="E560" s="5">
        <v>10</v>
      </c>
      <c r="F560" s="7" t="s">
        <v>93</v>
      </c>
      <c r="G560" s="17">
        <v>100</v>
      </c>
      <c r="H560" s="17">
        <v>1000</v>
      </c>
      <c r="I560" s="80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35" x14ac:dyDescent="0.25">
      <c r="A561" s="5">
        <v>552</v>
      </c>
      <c r="B561" s="6"/>
      <c r="C561" s="6" t="s">
        <v>133</v>
      </c>
      <c r="D561" s="7"/>
      <c r="E561" s="5">
        <v>20</v>
      </c>
      <c r="F561" s="7" t="s">
        <v>93</v>
      </c>
      <c r="G561" s="17">
        <v>55</v>
      </c>
      <c r="H561" s="17">
        <v>1100</v>
      </c>
      <c r="I561" s="80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35" x14ac:dyDescent="0.25">
      <c r="A562" s="5">
        <v>553</v>
      </c>
      <c r="B562" s="6"/>
      <c r="C562" s="6" t="s">
        <v>134</v>
      </c>
      <c r="D562" s="7"/>
      <c r="E562" s="5">
        <v>20</v>
      </c>
      <c r="F562" s="7" t="s">
        <v>93</v>
      </c>
      <c r="G562" s="17">
        <v>52</v>
      </c>
      <c r="H562" s="17">
        <v>1040</v>
      </c>
      <c r="I562" s="80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35" ht="25.5" x14ac:dyDescent="0.25">
      <c r="A563" s="5">
        <v>554</v>
      </c>
      <c r="B563" s="9" t="s">
        <v>390</v>
      </c>
      <c r="C563" s="9" t="s">
        <v>391</v>
      </c>
      <c r="D563" s="10" t="s">
        <v>32</v>
      </c>
      <c r="E563" s="10"/>
      <c r="F563" s="10"/>
      <c r="G563" s="9"/>
      <c r="H563" s="147">
        <f>H564+H577+H590+H603+H616+H629+H642</f>
        <v>238400</v>
      </c>
      <c r="I563" s="10" t="s">
        <v>68</v>
      </c>
      <c r="J563" s="149">
        <f>J564+J577+J590+J603+J616+J629+J642</f>
        <v>0</v>
      </c>
      <c r="K563" s="149">
        <f t="shared" ref="K563:U563" si="28">K564+K577+K590+K603+K616+K629+K642</f>
        <v>6</v>
      </c>
      <c r="L563" s="149">
        <f t="shared" si="28"/>
        <v>1</v>
      </c>
      <c r="M563" s="149">
        <f t="shared" si="28"/>
        <v>0</v>
      </c>
      <c r="N563" s="149">
        <f t="shared" si="28"/>
        <v>6</v>
      </c>
      <c r="O563" s="149">
        <f t="shared" si="28"/>
        <v>0</v>
      </c>
      <c r="P563" s="149">
        <f t="shared" si="28"/>
        <v>0</v>
      </c>
      <c r="Q563" s="149">
        <f t="shared" si="28"/>
        <v>0</v>
      </c>
      <c r="R563" s="149">
        <f t="shared" si="28"/>
        <v>0</v>
      </c>
      <c r="S563" s="149">
        <f t="shared" si="28"/>
        <v>6</v>
      </c>
      <c r="T563" s="149">
        <f t="shared" si="28"/>
        <v>0</v>
      </c>
      <c r="U563" s="149">
        <f t="shared" si="28"/>
        <v>0</v>
      </c>
      <c r="V563" s="35">
        <f>SUM(J563:U563)</f>
        <v>19</v>
      </c>
      <c r="W563" s="217">
        <f>W564+W577+W590+W603+W616+W629+W642</f>
        <v>0</v>
      </c>
      <c r="X563" s="217">
        <f t="shared" ref="X563:AH563" si="29">X564+X577+X590+X603+X616+X629+X642</f>
        <v>78400</v>
      </c>
      <c r="Y563" s="217">
        <f t="shared" si="29"/>
        <v>3200</v>
      </c>
      <c r="Z563" s="217">
        <f t="shared" si="29"/>
        <v>0</v>
      </c>
      <c r="AA563" s="217">
        <f t="shared" si="29"/>
        <v>78400</v>
      </c>
      <c r="AB563" s="217">
        <f t="shared" si="29"/>
        <v>0</v>
      </c>
      <c r="AC563" s="217">
        <f t="shared" si="29"/>
        <v>0</v>
      </c>
      <c r="AD563" s="217">
        <f t="shared" si="29"/>
        <v>0</v>
      </c>
      <c r="AE563" s="217">
        <f t="shared" si="29"/>
        <v>0</v>
      </c>
      <c r="AF563" s="217">
        <f t="shared" si="29"/>
        <v>78400</v>
      </c>
      <c r="AG563" s="217">
        <f t="shared" si="29"/>
        <v>0</v>
      </c>
      <c r="AH563" s="217">
        <f t="shared" si="29"/>
        <v>0</v>
      </c>
      <c r="AI563" s="185"/>
    </row>
    <row r="564" spans="1:35" ht="25.5" x14ac:dyDescent="0.25">
      <c r="A564" s="5">
        <v>555</v>
      </c>
      <c r="B564" s="13" t="s">
        <v>390</v>
      </c>
      <c r="C564" s="13" t="s">
        <v>355</v>
      </c>
      <c r="D564" s="14" t="s">
        <v>35</v>
      </c>
      <c r="E564" s="14"/>
      <c r="F564" s="14"/>
      <c r="G564" s="79"/>
      <c r="H564" s="15">
        <f>H565+H566+H567+H568+H569+H570+H571+H572+H573+H574+H575+H576</f>
        <v>33600</v>
      </c>
      <c r="I564" s="14" t="s">
        <v>68</v>
      </c>
      <c r="J564" s="20"/>
      <c r="K564" s="20">
        <v>1</v>
      </c>
      <c r="L564" s="20"/>
      <c r="M564" s="20"/>
      <c r="N564" s="20">
        <v>1</v>
      </c>
      <c r="O564" s="20"/>
      <c r="P564" s="20"/>
      <c r="Q564" s="20"/>
      <c r="R564" s="20"/>
      <c r="S564" s="20">
        <v>1</v>
      </c>
      <c r="T564" s="20"/>
      <c r="U564" s="20"/>
      <c r="X564">
        <f>H564/3</f>
        <v>11200</v>
      </c>
      <c r="AA564">
        <f>X564</f>
        <v>11200</v>
      </c>
      <c r="AF564">
        <f>AA564</f>
        <v>11200</v>
      </c>
    </row>
    <row r="565" spans="1:35" x14ac:dyDescent="0.25">
      <c r="A565" s="5">
        <v>556</v>
      </c>
      <c r="B565" s="6"/>
      <c r="C565" s="6" t="s">
        <v>392</v>
      </c>
      <c r="D565" s="7"/>
      <c r="E565" s="5">
        <v>21</v>
      </c>
      <c r="F565" s="7" t="s">
        <v>85</v>
      </c>
      <c r="G565" s="17">
        <v>395</v>
      </c>
      <c r="H565" s="17">
        <f>E565*G565</f>
        <v>8295</v>
      </c>
      <c r="I565" s="80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35" x14ac:dyDescent="0.25">
      <c r="A566" s="5">
        <v>557</v>
      </c>
      <c r="B566" s="6"/>
      <c r="C566" s="6" t="s">
        <v>393</v>
      </c>
      <c r="D566" s="7"/>
      <c r="E566" s="5">
        <v>21</v>
      </c>
      <c r="F566" s="7" t="s">
        <v>85</v>
      </c>
      <c r="G566" s="17">
        <v>90</v>
      </c>
      <c r="H566" s="17">
        <f t="shared" ref="H566:H576" si="30">E566*G566</f>
        <v>1890</v>
      </c>
      <c r="I566" s="80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35" x14ac:dyDescent="0.25">
      <c r="A567" s="5">
        <v>558</v>
      </c>
      <c r="B567" s="6"/>
      <c r="C567" s="6" t="s">
        <v>394</v>
      </c>
      <c r="D567" s="7"/>
      <c r="E567" s="5">
        <v>21</v>
      </c>
      <c r="F567" s="7" t="s">
        <v>85</v>
      </c>
      <c r="G567" s="17">
        <v>155</v>
      </c>
      <c r="H567" s="17">
        <f t="shared" si="30"/>
        <v>3255</v>
      </c>
      <c r="I567" s="80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35" x14ac:dyDescent="0.25">
      <c r="A568" s="5">
        <v>559</v>
      </c>
      <c r="B568" s="6"/>
      <c r="C568" s="6" t="s">
        <v>395</v>
      </c>
      <c r="D568" s="7"/>
      <c r="E568" s="5">
        <v>21</v>
      </c>
      <c r="F568" s="7" t="s">
        <v>85</v>
      </c>
      <c r="G568" s="17">
        <v>60</v>
      </c>
      <c r="H568" s="17">
        <f t="shared" si="30"/>
        <v>1260</v>
      </c>
      <c r="I568" s="80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35" x14ac:dyDescent="0.25">
      <c r="A569" s="5">
        <v>560</v>
      </c>
      <c r="B569" s="6"/>
      <c r="C569" s="6" t="s">
        <v>396</v>
      </c>
      <c r="D569" s="7"/>
      <c r="E569" s="5">
        <v>21</v>
      </c>
      <c r="F569" s="7" t="s">
        <v>85</v>
      </c>
      <c r="G569" s="17">
        <v>200</v>
      </c>
      <c r="H569" s="17">
        <f t="shared" si="30"/>
        <v>4200</v>
      </c>
      <c r="I569" s="80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35" x14ac:dyDescent="0.25">
      <c r="A570" s="5">
        <v>561</v>
      </c>
      <c r="B570" s="6"/>
      <c r="C570" s="6" t="s">
        <v>397</v>
      </c>
      <c r="D570" s="7"/>
      <c r="E570" s="5">
        <v>21</v>
      </c>
      <c r="F570" s="7" t="s">
        <v>85</v>
      </c>
      <c r="G570" s="17">
        <v>165</v>
      </c>
      <c r="H570" s="17">
        <f t="shared" si="30"/>
        <v>3465</v>
      </c>
      <c r="I570" s="80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35" x14ac:dyDescent="0.25">
      <c r="A571" s="5">
        <v>562</v>
      </c>
      <c r="B571" s="6"/>
      <c r="C571" s="6" t="s">
        <v>398</v>
      </c>
      <c r="D571" s="7"/>
      <c r="E571" s="5">
        <v>21</v>
      </c>
      <c r="F571" s="7" t="s">
        <v>85</v>
      </c>
      <c r="G571" s="17">
        <v>50</v>
      </c>
      <c r="H571" s="17">
        <f t="shared" si="30"/>
        <v>1050</v>
      </c>
      <c r="I571" s="80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35" x14ac:dyDescent="0.25">
      <c r="A572" s="5">
        <v>563</v>
      </c>
      <c r="B572" s="6"/>
      <c r="C572" s="6" t="s">
        <v>399</v>
      </c>
      <c r="D572" s="7"/>
      <c r="E572" s="5">
        <v>21</v>
      </c>
      <c r="F572" s="7" t="s">
        <v>85</v>
      </c>
      <c r="G572" s="17">
        <v>110</v>
      </c>
      <c r="H572" s="17">
        <f t="shared" si="30"/>
        <v>2310</v>
      </c>
      <c r="I572" s="80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35" x14ac:dyDescent="0.25">
      <c r="A573" s="5">
        <v>564</v>
      </c>
      <c r="B573" s="6"/>
      <c r="C573" s="6" t="s">
        <v>400</v>
      </c>
      <c r="D573" s="7"/>
      <c r="E573" s="5">
        <v>21</v>
      </c>
      <c r="F573" s="7" t="s">
        <v>85</v>
      </c>
      <c r="G573" s="17">
        <v>100</v>
      </c>
      <c r="H573" s="17">
        <f t="shared" si="30"/>
        <v>2100</v>
      </c>
      <c r="I573" s="80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35" s="1" customFormat="1" x14ac:dyDescent="0.25">
      <c r="A574" s="5">
        <v>565</v>
      </c>
      <c r="B574" s="6"/>
      <c r="C574" s="6" t="s">
        <v>401</v>
      </c>
      <c r="D574" s="7"/>
      <c r="E574" s="5">
        <v>21</v>
      </c>
      <c r="F574" s="7" t="s">
        <v>85</v>
      </c>
      <c r="G574" s="17">
        <v>50</v>
      </c>
      <c r="H574" s="17">
        <f t="shared" si="30"/>
        <v>1050</v>
      </c>
      <c r="I574" s="172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35" s="1" customFormat="1" x14ac:dyDescent="0.25">
      <c r="A575" s="5">
        <v>566</v>
      </c>
      <c r="B575" s="6"/>
      <c r="C575" s="6" t="s">
        <v>402</v>
      </c>
      <c r="D575" s="7"/>
      <c r="E575" s="5">
        <v>21</v>
      </c>
      <c r="F575" s="7" t="s">
        <v>85</v>
      </c>
      <c r="G575" s="17">
        <v>50</v>
      </c>
      <c r="H575" s="17">
        <f t="shared" si="30"/>
        <v>1050</v>
      </c>
      <c r="I575" s="172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35" s="1" customFormat="1" x14ac:dyDescent="0.25">
      <c r="A576" s="5">
        <v>567</v>
      </c>
      <c r="B576" s="6"/>
      <c r="C576" s="6" t="s">
        <v>403</v>
      </c>
      <c r="D576" s="7"/>
      <c r="E576" s="5">
        <v>21</v>
      </c>
      <c r="F576" s="7" t="s">
        <v>85</v>
      </c>
      <c r="G576" s="17">
        <v>175</v>
      </c>
      <c r="H576" s="17">
        <f t="shared" si="30"/>
        <v>3675</v>
      </c>
      <c r="I576" s="173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32" s="1" customFormat="1" ht="25.5" x14ac:dyDescent="0.25">
      <c r="A577" s="5">
        <v>568</v>
      </c>
      <c r="B577" s="13" t="s">
        <v>390</v>
      </c>
      <c r="C577" s="13" t="s">
        <v>356</v>
      </c>
      <c r="D577" s="14" t="s">
        <v>35</v>
      </c>
      <c r="E577" s="14"/>
      <c r="F577" s="14"/>
      <c r="G577" s="13"/>
      <c r="H577" s="15">
        <f>H578+H579+H580+H581+H582+H583+H584+H585+H586+H587+H588+H589</f>
        <v>19200</v>
      </c>
      <c r="I577" s="14" t="s">
        <v>68</v>
      </c>
      <c r="J577" s="20"/>
      <c r="K577" s="20">
        <v>1</v>
      </c>
      <c r="L577" s="20"/>
      <c r="M577" s="20"/>
      <c r="N577" s="20">
        <v>1</v>
      </c>
      <c r="O577" s="20"/>
      <c r="P577" s="20"/>
      <c r="Q577" s="20"/>
      <c r="R577" s="20"/>
      <c r="S577" s="20">
        <v>1</v>
      </c>
      <c r="T577" s="20"/>
      <c r="U577" s="20"/>
      <c r="X577" s="1">
        <f>H577/3</f>
        <v>6400</v>
      </c>
      <c r="AA577" s="1">
        <f>X577</f>
        <v>6400</v>
      </c>
      <c r="AF577" s="1">
        <f>AA577</f>
        <v>6400</v>
      </c>
    </row>
    <row r="578" spans="1:32" s="1" customFormat="1" x14ac:dyDescent="0.25">
      <c r="A578" s="5">
        <v>569</v>
      </c>
      <c r="B578" s="6"/>
      <c r="C578" s="6" t="s">
        <v>392</v>
      </c>
      <c r="D578" s="7"/>
      <c r="E578" s="5">
        <v>12</v>
      </c>
      <c r="F578" s="7" t="s">
        <v>85</v>
      </c>
      <c r="G578" s="17">
        <v>395</v>
      </c>
      <c r="H578" s="17">
        <f>E578*G578</f>
        <v>4740</v>
      </c>
      <c r="I578" s="80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32" s="1" customFormat="1" x14ac:dyDescent="0.25">
      <c r="A579" s="5">
        <v>570</v>
      </c>
      <c r="B579" s="6"/>
      <c r="C579" s="6" t="s">
        <v>393</v>
      </c>
      <c r="D579" s="7"/>
      <c r="E579" s="5">
        <v>12</v>
      </c>
      <c r="F579" s="7" t="s">
        <v>85</v>
      </c>
      <c r="G579" s="17">
        <v>90</v>
      </c>
      <c r="H579" s="17">
        <f t="shared" ref="H579:H589" si="31">E579*G579</f>
        <v>1080</v>
      </c>
      <c r="I579" s="80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32" s="1" customFormat="1" x14ac:dyDescent="0.25">
      <c r="A580" s="5">
        <v>571</v>
      </c>
      <c r="B580" s="6"/>
      <c r="C580" s="6" t="s">
        <v>394</v>
      </c>
      <c r="D580" s="7"/>
      <c r="E580" s="5">
        <v>12</v>
      </c>
      <c r="F580" s="7" t="s">
        <v>85</v>
      </c>
      <c r="G580" s="17">
        <v>155</v>
      </c>
      <c r="H580" s="17">
        <f t="shared" si="31"/>
        <v>1860</v>
      </c>
      <c r="I580" s="80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32" s="1" customFormat="1" x14ac:dyDescent="0.25">
      <c r="A581" s="5">
        <v>572</v>
      </c>
      <c r="B581" s="6"/>
      <c r="C581" s="6" t="s">
        <v>395</v>
      </c>
      <c r="D581" s="7"/>
      <c r="E581" s="5">
        <v>12</v>
      </c>
      <c r="F581" s="7" t="s">
        <v>85</v>
      </c>
      <c r="G581" s="17">
        <v>60</v>
      </c>
      <c r="H581" s="17">
        <f t="shared" si="31"/>
        <v>720</v>
      </c>
      <c r="I581" s="80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32" s="1" customFormat="1" x14ac:dyDescent="0.25">
      <c r="A582" s="5">
        <v>573</v>
      </c>
      <c r="B582" s="6"/>
      <c r="C582" s="6" t="s">
        <v>396</v>
      </c>
      <c r="D582" s="7"/>
      <c r="E582" s="5">
        <v>12</v>
      </c>
      <c r="F582" s="7" t="s">
        <v>85</v>
      </c>
      <c r="G582" s="17">
        <v>200</v>
      </c>
      <c r="H582" s="17">
        <f t="shared" si="31"/>
        <v>2400</v>
      </c>
      <c r="I582" s="80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32" s="1" customFormat="1" x14ac:dyDescent="0.25">
      <c r="A583" s="5">
        <v>574</v>
      </c>
      <c r="B583" s="6"/>
      <c r="C583" s="6" t="s">
        <v>397</v>
      </c>
      <c r="D583" s="7"/>
      <c r="E583" s="5">
        <v>12</v>
      </c>
      <c r="F583" s="7" t="s">
        <v>85</v>
      </c>
      <c r="G583" s="17">
        <v>165</v>
      </c>
      <c r="H583" s="17">
        <f t="shared" si="31"/>
        <v>1980</v>
      </c>
      <c r="I583" s="80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32" s="1" customFormat="1" x14ac:dyDescent="0.25">
      <c r="A584" s="5">
        <v>575</v>
      </c>
      <c r="B584" s="6"/>
      <c r="C584" s="6" t="s">
        <v>398</v>
      </c>
      <c r="D584" s="7"/>
      <c r="E584" s="5">
        <v>12</v>
      </c>
      <c r="F584" s="7" t="s">
        <v>85</v>
      </c>
      <c r="G584" s="17">
        <v>50</v>
      </c>
      <c r="H584" s="17">
        <f t="shared" si="31"/>
        <v>600</v>
      </c>
      <c r="I584" s="80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32" s="1" customFormat="1" x14ac:dyDescent="0.25">
      <c r="A585" s="5">
        <v>576</v>
      </c>
      <c r="B585" s="6"/>
      <c r="C585" s="6" t="s">
        <v>399</v>
      </c>
      <c r="D585" s="7"/>
      <c r="E585" s="5">
        <v>12</v>
      </c>
      <c r="F585" s="7" t="s">
        <v>85</v>
      </c>
      <c r="G585" s="17">
        <v>110</v>
      </c>
      <c r="H585" s="17">
        <f t="shared" si="31"/>
        <v>1320</v>
      </c>
      <c r="I585" s="80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32" s="1" customFormat="1" x14ac:dyDescent="0.25">
      <c r="A586" s="5">
        <v>577</v>
      </c>
      <c r="B586" s="6"/>
      <c r="C586" s="6" t="s">
        <v>400</v>
      </c>
      <c r="D586" s="7"/>
      <c r="E586" s="5">
        <v>12</v>
      </c>
      <c r="F586" s="7" t="s">
        <v>85</v>
      </c>
      <c r="G586" s="17">
        <v>100</v>
      </c>
      <c r="H586" s="17">
        <f t="shared" si="31"/>
        <v>1200</v>
      </c>
      <c r="I586" s="80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32" s="1" customFormat="1" x14ac:dyDescent="0.25">
      <c r="A587" s="5">
        <v>578</v>
      </c>
      <c r="B587" s="6"/>
      <c r="C587" s="6" t="s">
        <v>401</v>
      </c>
      <c r="D587" s="7"/>
      <c r="E587" s="5">
        <v>12</v>
      </c>
      <c r="F587" s="7" t="s">
        <v>85</v>
      </c>
      <c r="G587" s="17">
        <v>50</v>
      </c>
      <c r="H587" s="17">
        <f t="shared" si="31"/>
        <v>600</v>
      </c>
      <c r="I587" s="80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32" s="1" customFormat="1" x14ac:dyDescent="0.25">
      <c r="A588" s="5">
        <v>579</v>
      </c>
      <c r="B588" s="6"/>
      <c r="C588" s="6" t="s">
        <v>402</v>
      </c>
      <c r="D588" s="7"/>
      <c r="E588" s="5">
        <v>12</v>
      </c>
      <c r="F588" s="7" t="s">
        <v>85</v>
      </c>
      <c r="G588" s="17">
        <v>50</v>
      </c>
      <c r="H588" s="17">
        <f t="shared" si="31"/>
        <v>600</v>
      </c>
      <c r="I588" s="80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32" s="1" customFormat="1" x14ac:dyDescent="0.25">
      <c r="A589" s="5">
        <v>580</v>
      </c>
      <c r="B589" s="6"/>
      <c r="C589" s="6" t="s">
        <v>403</v>
      </c>
      <c r="D589" s="7"/>
      <c r="E589" s="5">
        <v>12</v>
      </c>
      <c r="F589" s="7" t="s">
        <v>85</v>
      </c>
      <c r="G589" s="17">
        <v>175</v>
      </c>
      <c r="H589" s="17">
        <f t="shared" si="31"/>
        <v>2100</v>
      </c>
      <c r="I589" s="80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32" s="1" customFormat="1" ht="25.5" x14ac:dyDescent="0.25">
      <c r="A590" s="5">
        <v>581</v>
      </c>
      <c r="B590" s="13" t="s">
        <v>390</v>
      </c>
      <c r="C590" s="13" t="s">
        <v>353</v>
      </c>
      <c r="D590" s="14" t="s">
        <v>35</v>
      </c>
      <c r="E590" s="14"/>
      <c r="F590" s="14"/>
      <c r="G590" s="13"/>
      <c r="H590" s="15">
        <f>H591+H592+H593+H594+H595+H596+H597+H598+H599+H600+H601+H602</f>
        <v>72000</v>
      </c>
      <c r="I590" s="14" t="s">
        <v>68</v>
      </c>
      <c r="J590" s="20"/>
      <c r="K590" s="20">
        <v>1</v>
      </c>
      <c r="L590" s="20"/>
      <c r="M590" s="20"/>
      <c r="N590" s="20">
        <v>1</v>
      </c>
      <c r="O590" s="20"/>
      <c r="P590" s="20"/>
      <c r="Q590" s="20"/>
      <c r="R590" s="20"/>
      <c r="S590" s="20">
        <v>1</v>
      </c>
      <c r="T590" s="20"/>
      <c r="U590" s="20"/>
      <c r="X590" s="1">
        <f>H590/3</f>
        <v>24000</v>
      </c>
      <c r="AA590" s="1">
        <f>X590</f>
        <v>24000</v>
      </c>
      <c r="AF590" s="1">
        <f>AA590</f>
        <v>24000</v>
      </c>
    </row>
    <row r="591" spans="1:32" s="1" customFormat="1" x14ac:dyDescent="0.25">
      <c r="A591" s="5">
        <v>582</v>
      </c>
      <c r="B591" s="6"/>
      <c r="C591" s="6" t="s">
        <v>392</v>
      </c>
      <c r="D591" s="7"/>
      <c r="E591" s="5">
        <v>45</v>
      </c>
      <c r="F591" s="7" t="s">
        <v>85</v>
      </c>
      <c r="G591" s="17">
        <v>395</v>
      </c>
      <c r="H591" s="17">
        <f>E591*G591</f>
        <v>17775</v>
      </c>
      <c r="I591" s="80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32" s="1" customFormat="1" x14ac:dyDescent="0.25">
      <c r="A592" s="5">
        <v>583</v>
      </c>
      <c r="B592" s="6"/>
      <c r="C592" s="6" t="s">
        <v>393</v>
      </c>
      <c r="D592" s="7"/>
      <c r="E592" s="5">
        <v>45</v>
      </c>
      <c r="F592" s="7" t="s">
        <v>85</v>
      </c>
      <c r="G592" s="17">
        <v>90</v>
      </c>
      <c r="H592" s="17">
        <f t="shared" ref="H592:H602" si="32">E592*G592</f>
        <v>4050</v>
      </c>
      <c r="I592" s="80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32" s="1" customFormat="1" x14ac:dyDescent="0.25">
      <c r="A593" s="5">
        <v>584</v>
      </c>
      <c r="B593" s="6"/>
      <c r="C593" s="6" t="s">
        <v>394</v>
      </c>
      <c r="D593" s="7"/>
      <c r="E593" s="5">
        <v>45</v>
      </c>
      <c r="F593" s="7" t="s">
        <v>85</v>
      </c>
      <c r="G593" s="17">
        <v>155</v>
      </c>
      <c r="H593" s="17">
        <f t="shared" si="32"/>
        <v>6975</v>
      </c>
      <c r="I593" s="80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32" s="1" customFormat="1" x14ac:dyDescent="0.25">
      <c r="A594" s="5">
        <v>585</v>
      </c>
      <c r="B594" s="6"/>
      <c r="C594" s="6" t="s">
        <v>395</v>
      </c>
      <c r="D594" s="7"/>
      <c r="E594" s="5">
        <v>45</v>
      </c>
      <c r="F594" s="7" t="s">
        <v>85</v>
      </c>
      <c r="G594" s="17">
        <v>60</v>
      </c>
      <c r="H594" s="17">
        <f t="shared" si="32"/>
        <v>2700</v>
      </c>
      <c r="I594" s="80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32" s="1" customFormat="1" x14ac:dyDescent="0.25">
      <c r="A595" s="5">
        <v>586</v>
      </c>
      <c r="B595" s="6"/>
      <c r="C595" s="6" t="s">
        <v>396</v>
      </c>
      <c r="D595" s="7"/>
      <c r="E595" s="5">
        <v>45</v>
      </c>
      <c r="F595" s="7" t="s">
        <v>85</v>
      </c>
      <c r="G595" s="17">
        <v>200</v>
      </c>
      <c r="H595" s="17">
        <f t="shared" si="32"/>
        <v>9000</v>
      </c>
      <c r="I595" s="80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32" s="1" customFormat="1" x14ac:dyDescent="0.25">
      <c r="A596" s="5">
        <v>587</v>
      </c>
      <c r="B596" s="6"/>
      <c r="C596" s="6" t="s">
        <v>397</v>
      </c>
      <c r="D596" s="7"/>
      <c r="E596" s="5">
        <v>45</v>
      </c>
      <c r="F596" s="7" t="s">
        <v>85</v>
      </c>
      <c r="G596" s="17">
        <v>165</v>
      </c>
      <c r="H596" s="17">
        <f t="shared" si="32"/>
        <v>7425</v>
      </c>
      <c r="I596" s="80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32" s="1" customFormat="1" x14ac:dyDescent="0.25">
      <c r="A597" s="5">
        <v>588</v>
      </c>
      <c r="B597" s="6"/>
      <c r="C597" s="6" t="s">
        <v>398</v>
      </c>
      <c r="D597" s="7"/>
      <c r="E597" s="5">
        <v>45</v>
      </c>
      <c r="F597" s="7" t="s">
        <v>85</v>
      </c>
      <c r="G597" s="17">
        <v>50</v>
      </c>
      <c r="H597" s="17">
        <f t="shared" si="32"/>
        <v>2250</v>
      </c>
      <c r="I597" s="80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32" s="1" customFormat="1" x14ac:dyDescent="0.25">
      <c r="A598" s="5">
        <v>589</v>
      </c>
      <c r="B598" s="6"/>
      <c r="C598" s="6" t="s">
        <v>399</v>
      </c>
      <c r="D598" s="7"/>
      <c r="E598" s="5">
        <v>45</v>
      </c>
      <c r="F598" s="7" t="s">
        <v>85</v>
      </c>
      <c r="G598" s="17">
        <v>110</v>
      </c>
      <c r="H598" s="17">
        <f t="shared" si="32"/>
        <v>4950</v>
      </c>
      <c r="I598" s="80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32" s="1" customFormat="1" x14ac:dyDescent="0.25">
      <c r="A599" s="5">
        <v>590</v>
      </c>
      <c r="B599" s="6"/>
      <c r="C599" s="6" t="s">
        <v>400</v>
      </c>
      <c r="D599" s="7"/>
      <c r="E599" s="5">
        <v>45</v>
      </c>
      <c r="F599" s="7" t="s">
        <v>85</v>
      </c>
      <c r="G599" s="17">
        <v>100</v>
      </c>
      <c r="H599" s="17">
        <f t="shared" si="32"/>
        <v>4500</v>
      </c>
      <c r="I599" s="80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32" s="1" customFormat="1" x14ac:dyDescent="0.25">
      <c r="A600" s="5">
        <v>591</v>
      </c>
      <c r="B600" s="6"/>
      <c r="C600" s="6" t="s">
        <v>401</v>
      </c>
      <c r="D600" s="7"/>
      <c r="E600" s="5">
        <v>45</v>
      </c>
      <c r="F600" s="7" t="s">
        <v>85</v>
      </c>
      <c r="G600" s="17">
        <v>50</v>
      </c>
      <c r="H600" s="17">
        <f t="shared" si="32"/>
        <v>2250</v>
      </c>
      <c r="I600" s="80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32" s="1" customFormat="1" x14ac:dyDescent="0.25">
      <c r="A601" s="5">
        <v>592</v>
      </c>
      <c r="B601" s="6"/>
      <c r="C601" s="6" t="s">
        <v>402</v>
      </c>
      <c r="D601" s="7"/>
      <c r="E601" s="5">
        <v>45</v>
      </c>
      <c r="F601" s="7" t="s">
        <v>85</v>
      </c>
      <c r="G601" s="17">
        <v>50</v>
      </c>
      <c r="H601" s="17">
        <f t="shared" si="32"/>
        <v>2250</v>
      </c>
      <c r="I601" s="80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32" s="1" customFormat="1" x14ac:dyDescent="0.25">
      <c r="A602" s="5">
        <v>593</v>
      </c>
      <c r="B602" s="6"/>
      <c r="C602" s="6" t="s">
        <v>403</v>
      </c>
      <c r="D602" s="7"/>
      <c r="E602" s="5">
        <v>45</v>
      </c>
      <c r="F602" s="7" t="s">
        <v>85</v>
      </c>
      <c r="G602" s="17">
        <v>175</v>
      </c>
      <c r="H602" s="17">
        <f t="shared" si="32"/>
        <v>7875</v>
      </c>
      <c r="I602" s="80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32" s="1" customFormat="1" ht="25.5" x14ac:dyDescent="0.25">
      <c r="A603" s="5">
        <v>594</v>
      </c>
      <c r="B603" s="13" t="s">
        <v>390</v>
      </c>
      <c r="C603" s="13" t="s">
        <v>367</v>
      </c>
      <c r="D603" s="14" t="s">
        <v>35</v>
      </c>
      <c r="E603" s="14"/>
      <c r="F603" s="14"/>
      <c r="G603" s="13"/>
      <c r="H603" s="15">
        <f>H604+H605+H606+H607+H608+H609+H610+H611+H612+H613+H614+H615</f>
        <v>9600</v>
      </c>
      <c r="I603" s="14" t="s">
        <v>68</v>
      </c>
      <c r="J603" s="20"/>
      <c r="K603" s="20">
        <v>1</v>
      </c>
      <c r="L603" s="20"/>
      <c r="M603" s="20"/>
      <c r="N603" s="20">
        <v>1</v>
      </c>
      <c r="O603" s="20"/>
      <c r="P603" s="20"/>
      <c r="Q603" s="20"/>
      <c r="R603" s="20"/>
      <c r="S603" s="20">
        <v>1</v>
      </c>
      <c r="T603" s="20"/>
      <c r="U603" s="20"/>
      <c r="X603" s="1">
        <f>H603/3</f>
        <v>3200</v>
      </c>
      <c r="AA603" s="1">
        <f>X603</f>
        <v>3200</v>
      </c>
      <c r="AF603" s="1">
        <f>AA603</f>
        <v>3200</v>
      </c>
    </row>
    <row r="604" spans="1:32" s="1" customFormat="1" x14ac:dyDescent="0.25">
      <c r="A604" s="5">
        <v>595</v>
      </c>
      <c r="B604" s="6"/>
      <c r="C604" s="6" t="s">
        <v>392</v>
      </c>
      <c r="D604" s="7"/>
      <c r="E604" s="5">
        <v>6</v>
      </c>
      <c r="F604" s="7" t="s">
        <v>85</v>
      </c>
      <c r="G604" s="17">
        <v>395</v>
      </c>
      <c r="H604" s="17">
        <f>E604*G604</f>
        <v>2370</v>
      </c>
      <c r="I604" s="80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32" s="1" customFormat="1" x14ac:dyDescent="0.25">
      <c r="A605" s="5">
        <v>596</v>
      </c>
      <c r="B605" s="6"/>
      <c r="C605" s="6" t="s">
        <v>393</v>
      </c>
      <c r="D605" s="7"/>
      <c r="E605" s="5">
        <v>6</v>
      </c>
      <c r="F605" s="7" t="s">
        <v>85</v>
      </c>
      <c r="G605" s="17">
        <v>90</v>
      </c>
      <c r="H605" s="17">
        <f t="shared" ref="H605:H615" si="33">E605*G605</f>
        <v>540</v>
      </c>
      <c r="I605" s="80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32" s="1" customFormat="1" x14ac:dyDescent="0.25">
      <c r="A606" s="5">
        <v>597</v>
      </c>
      <c r="B606" s="6"/>
      <c r="C606" s="6" t="s">
        <v>394</v>
      </c>
      <c r="D606" s="7"/>
      <c r="E606" s="5">
        <v>6</v>
      </c>
      <c r="F606" s="7" t="s">
        <v>85</v>
      </c>
      <c r="G606" s="17">
        <v>155</v>
      </c>
      <c r="H606" s="17">
        <f t="shared" si="33"/>
        <v>930</v>
      </c>
      <c r="I606" s="80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32" s="1" customFormat="1" x14ac:dyDescent="0.25">
      <c r="A607" s="5">
        <v>598</v>
      </c>
      <c r="B607" s="6"/>
      <c r="C607" s="6" t="s">
        <v>395</v>
      </c>
      <c r="D607" s="7"/>
      <c r="E607" s="5">
        <v>6</v>
      </c>
      <c r="F607" s="7" t="s">
        <v>85</v>
      </c>
      <c r="G607" s="17">
        <v>60</v>
      </c>
      <c r="H607" s="17">
        <f t="shared" si="33"/>
        <v>360</v>
      </c>
      <c r="I607" s="80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32" s="1" customFormat="1" x14ac:dyDescent="0.25">
      <c r="A608" s="5">
        <v>599</v>
      </c>
      <c r="B608" s="6"/>
      <c r="C608" s="6" t="s">
        <v>396</v>
      </c>
      <c r="D608" s="7"/>
      <c r="E608" s="5">
        <v>6</v>
      </c>
      <c r="F608" s="7" t="s">
        <v>85</v>
      </c>
      <c r="G608" s="17">
        <v>200</v>
      </c>
      <c r="H608" s="17">
        <f t="shared" si="33"/>
        <v>1200</v>
      </c>
      <c r="I608" s="80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32" s="1" customFormat="1" x14ac:dyDescent="0.25">
      <c r="A609" s="5">
        <v>600</v>
      </c>
      <c r="B609" s="6"/>
      <c r="C609" s="6" t="s">
        <v>397</v>
      </c>
      <c r="D609" s="7"/>
      <c r="E609" s="5">
        <v>6</v>
      </c>
      <c r="F609" s="7" t="s">
        <v>85</v>
      </c>
      <c r="G609" s="17">
        <v>165</v>
      </c>
      <c r="H609" s="17">
        <f t="shared" si="33"/>
        <v>990</v>
      </c>
      <c r="I609" s="80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32" s="1" customFormat="1" x14ac:dyDescent="0.25">
      <c r="A610" s="5">
        <v>601</v>
      </c>
      <c r="B610" s="6"/>
      <c r="C610" s="6" t="s">
        <v>398</v>
      </c>
      <c r="D610" s="7"/>
      <c r="E610" s="5">
        <v>6</v>
      </c>
      <c r="F610" s="7" t="s">
        <v>85</v>
      </c>
      <c r="G610" s="17">
        <v>50</v>
      </c>
      <c r="H610" s="17">
        <f t="shared" si="33"/>
        <v>300</v>
      </c>
      <c r="I610" s="80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32" s="1" customFormat="1" x14ac:dyDescent="0.25">
      <c r="A611" s="5">
        <v>602</v>
      </c>
      <c r="B611" s="6"/>
      <c r="C611" s="6" t="s">
        <v>399</v>
      </c>
      <c r="D611" s="7"/>
      <c r="E611" s="5">
        <v>6</v>
      </c>
      <c r="F611" s="7" t="s">
        <v>85</v>
      </c>
      <c r="G611" s="17">
        <v>110</v>
      </c>
      <c r="H611" s="17">
        <f t="shared" si="33"/>
        <v>660</v>
      </c>
      <c r="I611" s="80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32" s="1" customFormat="1" x14ac:dyDescent="0.25">
      <c r="A612" s="5">
        <v>603</v>
      </c>
      <c r="B612" s="6"/>
      <c r="C612" s="6" t="s">
        <v>400</v>
      </c>
      <c r="D612" s="7"/>
      <c r="E612" s="5">
        <v>6</v>
      </c>
      <c r="F612" s="7" t="s">
        <v>85</v>
      </c>
      <c r="G612" s="17">
        <v>100</v>
      </c>
      <c r="H612" s="17">
        <f t="shared" si="33"/>
        <v>600</v>
      </c>
      <c r="I612" s="80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32" s="1" customFormat="1" x14ac:dyDescent="0.25">
      <c r="A613" s="5">
        <v>604</v>
      </c>
      <c r="B613" s="6"/>
      <c r="C613" s="6" t="s">
        <v>401</v>
      </c>
      <c r="D613" s="7"/>
      <c r="E613" s="5">
        <v>6</v>
      </c>
      <c r="F613" s="7" t="s">
        <v>85</v>
      </c>
      <c r="G613" s="17">
        <v>50</v>
      </c>
      <c r="H613" s="17">
        <f t="shared" si="33"/>
        <v>300</v>
      </c>
      <c r="I613" s="80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32" s="1" customFormat="1" x14ac:dyDescent="0.25">
      <c r="A614" s="5">
        <v>605</v>
      </c>
      <c r="B614" s="6"/>
      <c r="C614" s="6" t="s">
        <v>402</v>
      </c>
      <c r="D614" s="7"/>
      <c r="E614" s="5">
        <v>6</v>
      </c>
      <c r="F614" s="7" t="s">
        <v>85</v>
      </c>
      <c r="G614" s="17">
        <v>50</v>
      </c>
      <c r="H614" s="17">
        <f t="shared" si="33"/>
        <v>300</v>
      </c>
      <c r="I614" s="80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32" s="1" customFormat="1" x14ac:dyDescent="0.25">
      <c r="A615" s="5">
        <v>606</v>
      </c>
      <c r="B615" s="6"/>
      <c r="C615" s="6" t="s">
        <v>403</v>
      </c>
      <c r="D615" s="7"/>
      <c r="E615" s="5">
        <v>6</v>
      </c>
      <c r="F615" s="7" t="s">
        <v>85</v>
      </c>
      <c r="G615" s="17">
        <v>175</v>
      </c>
      <c r="H615" s="17">
        <f t="shared" si="33"/>
        <v>1050</v>
      </c>
      <c r="I615" s="80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32" s="1" customFormat="1" ht="25.5" x14ac:dyDescent="0.25">
      <c r="A616" s="5">
        <v>607</v>
      </c>
      <c r="B616" s="13" t="s">
        <v>390</v>
      </c>
      <c r="C616" s="13" t="s">
        <v>351</v>
      </c>
      <c r="D616" s="14" t="s">
        <v>35</v>
      </c>
      <c r="E616" s="14"/>
      <c r="F616" s="14"/>
      <c r="G616" s="13"/>
      <c r="H616" s="15">
        <f>H617+H618+H619+H620+H621+H622+H623+H624+H625+H626+H627+H628</f>
        <v>62400</v>
      </c>
      <c r="I616" s="14" t="s">
        <v>68</v>
      </c>
      <c r="J616" s="20"/>
      <c r="K616" s="20">
        <v>1</v>
      </c>
      <c r="L616" s="20"/>
      <c r="M616" s="20"/>
      <c r="N616" s="20">
        <v>1</v>
      </c>
      <c r="O616" s="20"/>
      <c r="P616" s="20"/>
      <c r="Q616" s="20"/>
      <c r="R616" s="20"/>
      <c r="S616" s="20">
        <v>1</v>
      </c>
      <c r="T616" s="20"/>
      <c r="U616" s="20"/>
      <c r="X616" s="1">
        <f>H616/3</f>
        <v>20800</v>
      </c>
      <c r="AA616" s="1">
        <f>X616</f>
        <v>20800</v>
      </c>
      <c r="AF616" s="1">
        <f>AA616</f>
        <v>20800</v>
      </c>
    </row>
    <row r="617" spans="1:32" s="1" customFormat="1" x14ac:dyDescent="0.25">
      <c r="A617" s="5">
        <v>608</v>
      </c>
      <c r="B617" s="6"/>
      <c r="C617" s="6" t="s">
        <v>392</v>
      </c>
      <c r="D617" s="7"/>
      <c r="E617" s="5">
        <v>39</v>
      </c>
      <c r="F617" s="7" t="s">
        <v>85</v>
      </c>
      <c r="G617" s="17">
        <v>395</v>
      </c>
      <c r="H617" s="17">
        <f>E617*G617</f>
        <v>15405</v>
      </c>
      <c r="I617" s="80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32" s="1" customFormat="1" x14ac:dyDescent="0.25">
      <c r="A618" s="5">
        <v>609</v>
      </c>
      <c r="B618" s="6"/>
      <c r="C618" s="6" t="s">
        <v>393</v>
      </c>
      <c r="D618" s="7"/>
      <c r="E618" s="5">
        <v>39</v>
      </c>
      <c r="F618" s="7" t="s">
        <v>85</v>
      </c>
      <c r="G618" s="17">
        <v>90</v>
      </c>
      <c r="H618" s="17">
        <f t="shared" ref="H618:H628" si="34">E618*G618</f>
        <v>3510</v>
      </c>
      <c r="I618" s="80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32" s="1" customFormat="1" x14ac:dyDescent="0.25">
      <c r="A619" s="5">
        <v>610</v>
      </c>
      <c r="B619" s="6"/>
      <c r="C619" s="6" t="s">
        <v>394</v>
      </c>
      <c r="D619" s="7"/>
      <c r="E619" s="5">
        <v>39</v>
      </c>
      <c r="F619" s="7" t="s">
        <v>85</v>
      </c>
      <c r="G619" s="17">
        <v>155</v>
      </c>
      <c r="H619" s="17">
        <f t="shared" si="34"/>
        <v>6045</v>
      </c>
      <c r="I619" s="80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32" s="1" customFormat="1" x14ac:dyDescent="0.25">
      <c r="A620" s="5">
        <v>611</v>
      </c>
      <c r="B620" s="6"/>
      <c r="C620" s="6" t="s">
        <v>395</v>
      </c>
      <c r="D620" s="7"/>
      <c r="E620" s="5">
        <v>39</v>
      </c>
      <c r="F620" s="7" t="s">
        <v>85</v>
      </c>
      <c r="G620" s="17">
        <v>60</v>
      </c>
      <c r="H620" s="17">
        <f t="shared" si="34"/>
        <v>2340</v>
      </c>
      <c r="I620" s="80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32" s="1" customFormat="1" x14ac:dyDescent="0.25">
      <c r="A621" s="5">
        <v>612</v>
      </c>
      <c r="B621" s="6"/>
      <c r="C621" s="6" t="s">
        <v>396</v>
      </c>
      <c r="D621" s="7"/>
      <c r="E621" s="5">
        <v>39</v>
      </c>
      <c r="F621" s="7" t="s">
        <v>85</v>
      </c>
      <c r="G621" s="17">
        <v>200</v>
      </c>
      <c r="H621" s="17">
        <f t="shared" si="34"/>
        <v>7800</v>
      </c>
      <c r="I621" s="80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32" s="1" customFormat="1" x14ac:dyDescent="0.25">
      <c r="A622" s="5">
        <v>613</v>
      </c>
      <c r="B622" s="6"/>
      <c r="C622" s="6" t="s">
        <v>397</v>
      </c>
      <c r="D622" s="7"/>
      <c r="E622" s="5">
        <v>39</v>
      </c>
      <c r="F622" s="7" t="s">
        <v>85</v>
      </c>
      <c r="G622" s="17">
        <v>165</v>
      </c>
      <c r="H622" s="17">
        <f t="shared" si="34"/>
        <v>6435</v>
      </c>
      <c r="I622" s="80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32" s="1" customFormat="1" x14ac:dyDescent="0.25">
      <c r="A623" s="5">
        <v>614</v>
      </c>
      <c r="B623" s="6"/>
      <c r="C623" s="6" t="s">
        <v>398</v>
      </c>
      <c r="D623" s="7"/>
      <c r="E623" s="5">
        <v>39</v>
      </c>
      <c r="F623" s="7" t="s">
        <v>85</v>
      </c>
      <c r="G623" s="17">
        <v>50</v>
      </c>
      <c r="H623" s="17">
        <f t="shared" si="34"/>
        <v>1950</v>
      </c>
      <c r="I623" s="80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32" s="1" customFormat="1" x14ac:dyDescent="0.25">
      <c r="A624" s="5">
        <v>615</v>
      </c>
      <c r="B624" s="6"/>
      <c r="C624" s="6" t="s">
        <v>399</v>
      </c>
      <c r="D624" s="7"/>
      <c r="E624" s="5">
        <v>39</v>
      </c>
      <c r="F624" s="7" t="s">
        <v>85</v>
      </c>
      <c r="G624" s="17">
        <v>110</v>
      </c>
      <c r="H624" s="17">
        <f t="shared" si="34"/>
        <v>4290</v>
      </c>
      <c r="I624" s="80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5" s="1" customFormat="1" x14ac:dyDescent="0.25">
      <c r="A625" s="5">
        <v>616</v>
      </c>
      <c r="B625" s="6"/>
      <c r="C625" s="6" t="s">
        <v>400</v>
      </c>
      <c r="D625" s="7"/>
      <c r="E625" s="5">
        <v>39</v>
      </c>
      <c r="F625" s="7" t="s">
        <v>85</v>
      </c>
      <c r="G625" s="17">
        <v>100</v>
      </c>
      <c r="H625" s="17">
        <f t="shared" si="34"/>
        <v>3900</v>
      </c>
      <c r="I625" s="80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5" s="1" customFormat="1" x14ac:dyDescent="0.25">
      <c r="A626" s="5">
        <v>617</v>
      </c>
      <c r="B626" s="6"/>
      <c r="C626" s="6" t="s">
        <v>401</v>
      </c>
      <c r="D626" s="7"/>
      <c r="E626" s="5">
        <v>39</v>
      </c>
      <c r="F626" s="7" t="s">
        <v>85</v>
      </c>
      <c r="G626" s="17">
        <v>50</v>
      </c>
      <c r="H626" s="17">
        <f t="shared" si="34"/>
        <v>1950</v>
      </c>
      <c r="I626" s="80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5" s="1" customFormat="1" x14ac:dyDescent="0.25">
      <c r="A627" s="5">
        <v>618</v>
      </c>
      <c r="B627" s="6"/>
      <c r="C627" s="6" t="s">
        <v>402</v>
      </c>
      <c r="D627" s="7"/>
      <c r="E627" s="5">
        <v>39</v>
      </c>
      <c r="F627" s="7" t="s">
        <v>85</v>
      </c>
      <c r="G627" s="17">
        <v>50</v>
      </c>
      <c r="H627" s="17">
        <f t="shared" si="34"/>
        <v>1950</v>
      </c>
      <c r="I627" s="80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5" s="1" customFormat="1" x14ac:dyDescent="0.25">
      <c r="A628" s="5">
        <v>619</v>
      </c>
      <c r="B628" s="6"/>
      <c r="C628" s="6" t="s">
        <v>403</v>
      </c>
      <c r="D628" s="7"/>
      <c r="E628" s="5">
        <v>39</v>
      </c>
      <c r="F628" s="7" t="s">
        <v>85</v>
      </c>
      <c r="G628" s="17">
        <v>175</v>
      </c>
      <c r="H628" s="17">
        <f t="shared" si="34"/>
        <v>6825</v>
      </c>
      <c r="I628" s="80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5" s="1" customFormat="1" ht="25.5" x14ac:dyDescent="0.25">
      <c r="A629" s="5">
        <v>620</v>
      </c>
      <c r="B629" s="13" t="s">
        <v>390</v>
      </c>
      <c r="C629" s="13" t="s">
        <v>345</v>
      </c>
      <c r="D629" s="14" t="s">
        <v>35</v>
      </c>
      <c r="E629" s="14"/>
      <c r="F629" s="14"/>
      <c r="G629" s="13"/>
      <c r="H629" s="15">
        <f>H630+H631+H632+H633+H634+H635+H636+H637+H638+H639+H640+H641</f>
        <v>3200</v>
      </c>
      <c r="I629" s="14" t="s">
        <v>68</v>
      </c>
      <c r="J629" s="16"/>
      <c r="K629" s="16"/>
      <c r="L629" s="16">
        <v>1</v>
      </c>
      <c r="M629" s="16"/>
      <c r="N629" s="16"/>
      <c r="O629" s="16"/>
      <c r="P629" s="16"/>
      <c r="Q629" s="16"/>
      <c r="R629" s="16"/>
      <c r="S629" s="16"/>
      <c r="T629" s="16"/>
      <c r="U629" s="16"/>
      <c r="Y629" s="210">
        <f>H629</f>
        <v>3200</v>
      </c>
    </row>
    <row r="630" spans="1:25" s="1" customFormat="1" x14ac:dyDescent="0.25">
      <c r="A630" s="5">
        <v>621</v>
      </c>
      <c r="B630" s="6"/>
      <c r="C630" s="6" t="s">
        <v>392</v>
      </c>
      <c r="D630" s="7"/>
      <c r="E630" s="5">
        <v>2</v>
      </c>
      <c r="F630" s="7" t="s">
        <v>85</v>
      </c>
      <c r="G630" s="17">
        <v>395</v>
      </c>
      <c r="H630" s="17">
        <f>E630*G630</f>
        <v>790</v>
      </c>
      <c r="I630" s="80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5" s="1" customFormat="1" x14ac:dyDescent="0.25">
      <c r="A631" s="5">
        <v>622</v>
      </c>
      <c r="B631" s="6"/>
      <c r="C631" s="6" t="s">
        <v>393</v>
      </c>
      <c r="D631" s="7"/>
      <c r="E631" s="5">
        <v>2</v>
      </c>
      <c r="F631" s="7" t="s">
        <v>85</v>
      </c>
      <c r="G631" s="17">
        <v>90</v>
      </c>
      <c r="H631" s="17">
        <f t="shared" ref="H631:H641" si="35">E631*G631</f>
        <v>180</v>
      </c>
      <c r="I631" s="80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5" s="1" customFormat="1" x14ac:dyDescent="0.25">
      <c r="A632" s="5">
        <v>623</v>
      </c>
      <c r="B632" s="6"/>
      <c r="C632" s="6" t="s">
        <v>394</v>
      </c>
      <c r="D632" s="7"/>
      <c r="E632" s="5">
        <v>2</v>
      </c>
      <c r="F632" s="7" t="s">
        <v>85</v>
      </c>
      <c r="G632" s="17">
        <v>155</v>
      </c>
      <c r="H632" s="17">
        <f t="shared" si="35"/>
        <v>310</v>
      </c>
      <c r="I632" s="80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5" s="1" customFormat="1" x14ac:dyDescent="0.25">
      <c r="A633" s="5">
        <v>624</v>
      </c>
      <c r="B633" s="6"/>
      <c r="C633" s="6" t="s">
        <v>395</v>
      </c>
      <c r="D633" s="7"/>
      <c r="E633" s="5">
        <v>2</v>
      </c>
      <c r="F633" s="7" t="s">
        <v>85</v>
      </c>
      <c r="G633" s="17">
        <v>60</v>
      </c>
      <c r="H633" s="17">
        <f t="shared" si="35"/>
        <v>120</v>
      </c>
      <c r="I633" s="80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5" s="1" customFormat="1" x14ac:dyDescent="0.25">
      <c r="A634" s="5">
        <v>625</v>
      </c>
      <c r="B634" s="6"/>
      <c r="C634" s="6" t="s">
        <v>396</v>
      </c>
      <c r="D634" s="7"/>
      <c r="E634" s="5">
        <v>2</v>
      </c>
      <c r="F634" s="7" t="s">
        <v>85</v>
      </c>
      <c r="G634" s="17">
        <v>200</v>
      </c>
      <c r="H634" s="17">
        <f t="shared" si="35"/>
        <v>400</v>
      </c>
      <c r="I634" s="80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5" s="1" customFormat="1" x14ac:dyDescent="0.25">
      <c r="A635" s="5">
        <v>626</v>
      </c>
      <c r="B635" s="6"/>
      <c r="C635" s="6" t="s">
        <v>397</v>
      </c>
      <c r="D635" s="7"/>
      <c r="E635" s="5">
        <v>2</v>
      </c>
      <c r="F635" s="7" t="s">
        <v>85</v>
      </c>
      <c r="G635" s="17">
        <v>165</v>
      </c>
      <c r="H635" s="17">
        <f t="shared" si="35"/>
        <v>330</v>
      </c>
      <c r="I635" s="80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5" s="1" customFormat="1" x14ac:dyDescent="0.25">
      <c r="A636" s="5">
        <v>627</v>
      </c>
      <c r="B636" s="6"/>
      <c r="C636" s="6" t="s">
        <v>398</v>
      </c>
      <c r="D636" s="7"/>
      <c r="E636" s="5">
        <v>2</v>
      </c>
      <c r="F636" s="7" t="s">
        <v>85</v>
      </c>
      <c r="G636" s="17">
        <v>50</v>
      </c>
      <c r="H636" s="17">
        <f t="shared" si="35"/>
        <v>100</v>
      </c>
      <c r="I636" s="80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5" s="1" customFormat="1" x14ac:dyDescent="0.25">
      <c r="A637" s="5">
        <v>628</v>
      </c>
      <c r="B637" s="6"/>
      <c r="C637" s="6" t="s">
        <v>399</v>
      </c>
      <c r="D637" s="7"/>
      <c r="E637" s="5">
        <v>2</v>
      </c>
      <c r="F637" s="7" t="s">
        <v>85</v>
      </c>
      <c r="G637" s="17">
        <v>110</v>
      </c>
      <c r="H637" s="17">
        <f t="shared" si="35"/>
        <v>220</v>
      </c>
      <c r="I637" s="80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5" s="1" customFormat="1" x14ac:dyDescent="0.25">
      <c r="A638" s="5">
        <v>629</v>
      </c>
      <c r="B638" s="6"/>
      <c r="C638" s="6" t="s">
        <v>400</v>
      </c>
      <c r="D638" s="7"/>
      <c r="E638" s="5">
        <v>2</v>
      </c>
      <c r="F638" s="7" t="s">
        <v>85</v>
      </c>
      <c r="G638" s="17">
        <v>100</v>
      </c>
      <c r="H638" s="17">
        <f t="shared" si="35"/>
        <v>200</v>
      </c>
      <c r="I638" s="80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5" s="1" customFormat="1" x14ac:dyDescent="0.25">
      <c r="A639" s="5">
        <v>630</v>
      </c>
      <c r="B639" s="6"/>
      <c r="C639" s="6" t="s">
        <v>401</v>
      </c>
      <c r="D639" s="7"/>
      <c r="E639" s="5">
        <v>2</v>
      </c>
      <c r="F639" s="7" t="s">
        <v>85</v>
      </c>
      <c r="G639" s="17">
        <v>50</v>
      </c>
      <c r="H639" s="17">
        <f t="shared" si="35"/>
        <v>100</v>
      </c>
      <c r="I639" s="80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5" s="1" customFormat="1" x14ac:dyDescent="0.25">
      <c r="A640" s="5">
        <v>631</v>
      </c>
      <c r="B640" s="6"/>
      <c r="C640" s="6" t="s">
        <v>402</v>
      </c>
      <c r="D640" s="7"/>
      <c r="E640" s="5">
        <v>2</v>
      </c>
      <c r="F640" s="7" t="s">
        <v>85</v>
      </c>
      <c r="G640" s="17">
        <v>50</v>
      </c>
      <c r="H640" s="17">
        <f t="shared" si="35"/>
        <v>100</v>
      </c>
      <c r="I640" s="80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34" s="1" customFormat="1" x14ac:dyDescent="0.25">
      <c r="A641" s="5">
        <v>632</v>
      </c>
      <c r="B641" s="6"/>
      <c r="C641" s="6" t="s">
        <v>403</v>
      </c>
      <c r="D641" s="7"/>
      <c r="E641" s="5">
        <v>2</v>
      </c>
      <c r="F641" s="7" t="s">
        <v>85</v>
      </c>
      <c r="G641" s="17">
        <v>175</v>
      </c>
      <c r="H641" s="17">
        <f t="shared" si="35"/>
        <v>350</v>
      </c>
      <c r="I641" s="80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34" s="1" customFormat="1" ht="25.5" x14ac:dyDescent="0.25">
      <c r="A642" s="5">
        <v>633</v>
      </c>
      <c r="B642" s="13" t="s">
        <v>390</v>
      </c>
      <c r="C642" s="13" t="s">
        <v>343</v>
      </c>
      <c r="D642" s="14" t="s">
        <v>35</v>
      </c>
      <c r="E642" s="14"/>
      <c r="F642" s="14"/>
      <c r="G642" s="13"/>
      <c r="H642" s="15">
        <f>H643+H644+H645+H646+H647+H648+H649+H650+H651+H652+H653+H654</f>
        <v>38400</v>
      </c>
      <c r="I642" s="14" t="s">
        <v>68</v>
      </c>
      <c r="J642" s="20"/>
      <c r="K642" s="20">
        <v>1</v>
      </c>
      <c r="L642" s="20"/>
      <c r="M642" s="20"/>
      <c r="N642" s="20">
        <v>1</v>
      </c>
      <c r="O642" s="20"/>
      <c r="P642" s="20"/>
      <c r="Q642" s="20"/>
      <c r="R642" s="20"/>
      <c r="S642" s="20">
        <v>1</v>
      </c>
      <c r="T642" s="20"/>
      <c r="U642" s="20"/>
      <c r="X642" s="1">
        <f>H642/3</f>
        <v>12800</v>
      </c>
      <c r="AA642" s="210">
        <f>X642</f>
        <v>12800</v>
      </c>
      <c r="AF642" s="210">
        <f>AA642</f>
        <v>12800</v>
      </c>
    </row>
    <row r="643" spans="1:34" s="1" customFormat="1" x14ac:dyDescent="0.25">
      <c r="A643" s="5">
        <v>634</v>
      </c>
      <c r="B643" s="6"/>
      <c r="C643" s="6" t="s">
        <v>392</v>
      </c>
      <c r="D643" s="7"/>
      <c r="E643" s="5">
        <v>24</v>
      </c>
      <c r="F643" s="7" t="s">
        <v>85</v>
      </c>
      <c r="G643" s="17">
        <v>395</v>
      </c>
      <c r="H643" s="17">
        <f>E643*G643</f>
        <v>9480</v>
      </c>
      <c r="I643" s="80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34" s="1" customFormat="1" x14ac:dyDescent="0.25">
      <c r="A644" s="5">
        <v>635</v>
      </c>
      <c r="B644" s="6"/>
      <c r="C644" s="6" t="s">
        <v>393</v>
      </c>
      <c r="D644" s="7"/>
      <c r="E644" s="5">
        <v>24</v>
      </c>
      <c r="F644" s="7" t="s">
        <v>85</v>
      </c>
      <c r="G644" s="17">
        <v>90</v>
      </c>
      <c r="H644" s="17">
        <f t="shared" ref="H644:H654" si="36">E644*G644</f>
        <v>2160</v>
      </c>
      <c r="I644" s="80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34" s="1" customFormat="1" x14ac:dyDescent="0.25">
      <c r="A645" s="5">
        <v>636</v>
      </c>
      <c r="B645" s="6"/>
      <c r="C645" s="6" t="s">
        <v>394</v>
      </c>
      <c r="D645" s="7"/>
      <c r="E645" s="5">
        <v>24</v>
      </c>
      <c r="F645" s="7" t="s">
        <v>85</v>
      </c>
      <c r="G645" s="17">
        <v>155</v>
      </c>
      <c r="H645" s="17">
        <f t="shared" si="36"/>
        <v>3720</v>
      </c>
      <c r="I645" s="80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34" s="1" customFormat="1" x14ac:dyDescent="0.25">
      <c r="A646" s="5">
        <v>637</v>
      </c>
      <c r="B646" s="6"/>
      <c r="C646" s="6" t="s">
        <v>395</v>
      </c>
      <c r="D646" s="7"/>
      <c r="E646" s="5">
        <v>24</v>
      </c>
      <c r="F646" s="7" t="s">
        <v>85</v>
      </c>
      <c r="G646" s="17">
        <v>60</v>
      </c>
      <c r="H646" s="17">
        <f t="shared" si="36"/>
        <v>1440</v>
      </c>
      <c r="I646" s="80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34" s="1" customFormat="1" x14ac:dyDescent="0.25">
      <c r="A647" s="5">
        <v>638</v>
      </c>
      <c r="B647" s="6"/>
      <c r="C647" s="6" t="s">
        <v>396</v>
      </c>
      <c r="D647" s="7"/>
      <c r="E647" s="5">
        <v>24</v>
      </c>
      <c r="F647" s="7" t="s">
        <v>85</v>
      </c>
      <c r="G647" s="17">
        <v>200</v>
      </c>
      <c r="H647" s="17">
        <f t="shared" si="36"/>
        <v>4800</v>
      </c>
      <c r="I647" s="80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34" s="1" customFormat="1" x14ac:dyDescent="0.25">
      <c r="A648" s="5">
        <v>639</v>
      </c>
      <c r="B648" s="6"/>
      <c r="C648" s="6" t="s">
        <v>397</v>
      </c>
      <c r="D648" s="7"/>
      <c r="E648" s="5">
        <v>24</v>
      </c>
      <c r="F648" s="7" t="s">
        <v>85</v>
      </c>
      <c r="G648" s="17">
        <v>165</v>
      </c>
      <c r="H648" s="17">
        <f t="shared" si="36"/>
        <v>3960</v>
      </c>
      <c r="I648" s="80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34" s="1" customFormat="1" x14ac:dyDescent="0.25">
      <c r="A649" s="5">
        <v>640</v>
      </c>
      <c r="B649" s="6"/>
      <c r="C649" s="6" t="s">
        <v>398</v>
      </c>
      <c r="D649" s="7"/>
      <c r="E649" s="5">
        <v>24</v>
      </c>
      <c r="F649" s="7" t="s">
        <v>85</v>
      </c>
      <c r="G649" s="17">
        <v>50</v>
      </c>
      <c r="H649" s="17">
        <f t="shared" si="36"/>
        <v>1200</v>
      </c>
      <c r="I649" s="80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34" s="1" customFormat="1" x14ac:dyDescent="0.25">
      <c r="A650" s="5">
        <v>641</v>
      </c>
      <c r="B650" s="6"/>
      <c r="C650" s="6" t="s">
        <v>399</v>
      </c>
      <c r="D650" s="7"/>
      <c r="E650" s="5">
        <v>24</v>
      </c>
      <c r="F650" s="7" t="s">
        <v>85</v>
      </c>
      <c r="G650" s="17">
        <v>110</v>
      </c>
      <c r="H650" s="17">
        <f t="shared" si="36"/>
        <v>2640</v>
      </c>
      <c r="I650" s="80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34" s="1" customFormat="1" x14ac:dyDescent="0.25">
      <c r="A651" s="5">
        <v>642</v>
      </c>
      <c r="B651" s="6"/>
      <c r="C651" s="6" t="s">
        <v>400</v>
      </c>
      <c r="D651" s="7"/>
      <c r="E651" s="5">
        <v>24</v>
      </c>
      <c r="F651" s="7" t="s">
        <v>85</v>
      </c>
      <c r="G651" s="17">
        <v>100</v>
      </c>
      <c r="H651" s="17">
        <f t="shared" si="36"/>
        <v>2400</v>
      </c>
      <c r="I651" s="80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34" s="1" customFormat="1" x14ac:dyDescent="0.25">
      <c r="A652" s="5">
        <v>643</v>
      </c>
      <c r="B652" s="6"/>
      <c r="C652" s="6" t="s">
        <v>401</v>
      </c>
      <c r="D652" s="7"/>
      <c r="E652" s="5">
        <v>24</v>
      </c>
      <c r="F652" s="7" t="s">
        <v>85</v>
      </c>
      <c r="G652" s="17">
        <v>50</v>
      </c>
      <c r="H652" s="17">
        <f t="shared" si="36"/>
        <v>1200</v>
      </c>
      <c r="I652" s="80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34" s="1" customFormat="1" x14ac:dyDescent="0.25">
      <c r="A653" s="5">
        <v>644</v>
      </c>
      <c r="B653" s="6"/>
      <c r="C653" s="6" t="s">
        <v>402</v>
      </c>
      <c r="D653" s="7"/>
      <c r="E653" s="5">
        <v>24</v>
      </c>
      <c r="F653" s="7" t="s">
        <v>85</v>
      </c>
      <c r="G653" s="17">
        <v>50</v>
      </c>
      <c r="H653" s="17">
        <f t="shared" si="36"/>
        <v>1200</v>
      </c>
      <c r="I653" s="80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34" x14ac:dyDescent="0.25">
      <c r="A654" s="5">
        <v>645</v>
      </c>
      <c r="B654" s="6"/>
      <c r="C654" s="6" t="s">
        <v>403</v>
      </c>
      <c r="D654" s="7"/>
      <c r="E654" s="5">
        <v>24</v>
      </c>
      <c r="F654" s="7" t="s">
        <v>85</v>
      </c>
      <c r="G654" s="17">
        <v>175</v>
      </c>
      <c r="H654" s="17">
        <f t="shared" si="36"/>
        <v>4200</v>
      </c>
      <c r="I654" s="80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34" ht="25.5" x14ac:dyDescent="0.25">
      <c r="A655" s="5">
        <v>646</v>
      </c>
      <c r="B655" s="9" t="s">
        <v>405</v>
      </c>
      <c r="C655" s="9" t="s">
        <v>406</v>
      </c>
      <c r="D655" s="10" t="s">
        <v>32</v>
      </c>
      <c r="E655" s="10"/>
      <c r="F655" s="10"/>
      <c r="G655" s="9"/>
      <c r="H655" s="147">
        <f>H656</f>
        <v>148000</v>
      </c>
      <c r="I655" s="10" t="s">
        <v>68</v>
      </c>
      <c r="J655" s="10"/>
      <c r="K655" s="12">
        <v>2</v>
      </c>
      <c r="L655" s="10"/>
      <c r="M655" s="10"/>
      <c r="N655" s="12">
        <v>1</v>
      </c>
      <c r="O655" s="10"/>
      <c r="P655" s="12">
        <v>1</v>
      </c>
      <c r="Q655" s="10"/>
      <c r="R655" s="10"/>
      <c r="S655" s="10"/>
      <c r="T655" s="10"/>
      <c r="U655" s="10"/>
      <c r="V655" s="1">
        <f>SUM(J655:U655)</f>
        <v>4</v>
      </c>
      <c r="W655" s="10"/>
      <c r="X655" s="12">
        <f>X656</f>
        <v>74000</v>
      </c>
      <c r="Y655" s="12">
        <f t="shared" ref="Y655:AH655" si="37">Y656</f>
        <v>0</v>
      </c>
      <c r="Z655" s="12">
        <f t="shared" si="37"/>
        <v>0</v>
      </c>
      <c r="AA655" s="12">
        <f t="shared" si="37"/>
        <v>37000</v>
      </c>
      <c r="AB655" s="12">
        <f t="shared" si="37"/>
        <v>0</v>
      </c>
      <c r="AC655" s="12">
        <f t="shared" si="37"/>
        <v>37000</v>
      </c>
      <c r="AD655" s="12">
        <f t="shared" si="37"/>
        <v>0</v>
      </c>
      <c r="AE655" s="12">
        <f t="shared" si="37"/>
        <v>0</v>
      </c>
      <c r="AF655" s="12">
        <f t="shared" si="37"/>
        <v>0</v>
      </c>
      <c r="AG655" s="12">
        <f t="shared" si="37"/>
        <v>0</v>
      </c>
      <c r="AH655" s="12">
        <f t="shared" si="37"/>
        <v>0</v>
      </c>
    </row>
    <row r="656" spans="1:34" ht="25.5" x14ac:dyDescent="0.25">
      <c r="A656" s="5">
        <v>647</v>
      </c>
      <c r="B656" s="13" t="s">
        <v>405</v>
      </c>
      <c r="C656" s="13" t="s">
        <v>407</v>
      </c>
      <c r="D656" s="14" t="s">
        <v>35</v>
      </c>
      <c r="E656" s="14"/>
      <c r="F656" s="14"/>
      <c r="G656" s="13"/>
      <c r="H656" s="88">
        <f>H657</f>
        <v>148000</v>
      </c>
      <c r="I656" s="14" t="s">
        <v>68</v>
      </c>
      <c r="J656" s="16"/>
      <c r="K656" s="16">
        <v>2</v>
      </c>
      <c r="L656" s="16"/>
      <c r="M656" s="16"/>
      <c r="N656" s="16">
        <v>1</v>
      </c>
      <c r="O656" s="16"/>
      <c r="P656" s="16">
        <v>1</v>
      </c>
      <c r="Q656" s="16"/>
      <c r="R656" s="16"/>
      <c r="S656" s="16"/>
      <c r="T656" s="16"/>
      <c r="U656" s="16"/>
      <c r="X656">
        <f>H656/4*2</f>
        <v>74000</v>
      </c>
      <c r="AA656">
        <f>H656/4</f>
        <v>37000</v>
      </c>
      <c r="AC656">
        <f>AA656</f>
        <v>37000</v>
      </c>
    </row>
    <row r="657" spans="1:34" x14ac:dyDescent="0.25">
      <c r="A657" s="5">
        <v>648</v>
      </c>
      <c r="B657" s="6"/>
      <c r="C657" s="6" t="s">
        <v>408</v>
      </c>
      <c r="D657" s="7"/>
      <c r="E657" s="5">
        <v>296</v>
      </c>
      <c r="F657" s="7" t="s">
        <v>93</v>
      </c>
      <c r="G657" s="17">
        <v>500</v>
      </c>
      <c r="H657" s="17">
        <f>E657*G657</f>
        <v>148000</v>
      </c>
      <c r="I657" s="80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34" ht="25.5" x14ac:dyDescent="0.25">
      <c r="A658" s="5">
        <v>649</v>
      </c>
      <c r="B658" s="9" t="s">
        <v>550</v>
      </c>
      <c r="C658" s="9" t="s">
        <v>549</v>
      </c>
      <c r="D658" s="10" t="s">
        <v>32</v>
      </c>
      <c r="E658" s="10"/>
      <c r="F658" s="10"/>
      <c r="G658" s="9"/>
      <c r="H658" s="147">
        <f>H659+H662+H666</f>
        <v>252000</v>
      </c>
      <c r="I658" s="10" t="s">
        <v>68</v>
      </c>
      <c r="J658" s="149">
        <f>J659+J662+J666</f>
        <v>0</v>
      </c>
      <c r="K658" s="149">
        <f t="shared" ref="K658:U658" si="38">K659+K662+K666</f>
        <v>1</v>
      </c>
      <c r="L658" s="149">
        <f t="shared" si="38"/>
        <v>0</v>
      </c>
      <c r="M658" s="149">
        <f t="shared" si="38"/>
        <v>1</v>
      </c>
      <c r="N658" s="149">
        <f t="shared" si="38"/>
        <v>0</v>
      </c>
      <c r="O658" s="149">
        <f t="shared" si="38"/>
        <v>0</v>
      </c>
      <c r="P658" s="149">
        <f t="shared" si="38"/>
        <v>0</v>
      </c>
      <c r="Q658" s="149">
        <f t="shared" si="38"/>
        <v>2</v>
      </c>
      <c r="R658" s="149">
        <f t="shared" si="38"/>
        <v>0</v>
      </c>
      <c r="S658" s="149">
        <f t="shared" si="38"/>
        <v>1</v>
      </c>
      <c r="T658" s="149">
        <f t="shared" si="38"/>
        <v>0</v>
      </c>
      <c r="U658" s="149">
        <f t="shared" si="38"/>
        <v>0</v>
      </c>
      <c r="V658" s="1">
        <f>SUM(J658:U658)</f>
        <v>5</v>
      </c>
      <c r="W658" s="217">
        <f>W659+W662+W666</f>
        <v>0</v>
      </c>
      <c r="X658" s="217">
        <f t="shared" ref="X658:AH658" si="39">X659+X662+X666</f>
        <v>30000</v>
      </c>
      <c r="Y658" s="217">
        <f t="shared" si="39"/>
        <v>0</v>
      </c>
      <c r="Z658" s="217">
        <f t="shared" si="39"/>
        <v>47500</v>
      </c>
      <c r="AA658" s="217">
        <f t="shared" si="39"/>
        <v>0</v>
      </c>
      <c r="AB658" s="217">
        <f t="shared" si="39"/>
        <v>0</v>
      </c>
      <c r="AC658" s="217">
        <f t="shared" si="39"/>
        <v>0</v>
      </c>
      <c r="AD658" s="217">
        <f t="shared" si="39"/>
        <v>127000</v>
      </c>
      <c r="AE658" s="217">
        <f t="shared" si="39"/>
        <v>0</v>
      </c>
      <c r="AF658" s="217">
        <f t="shared" si="39"/>
        <v>47500</v>
      </c>
      <c r="AG658" s="217">
        <f t="shared" si="39"/>
        <v>0</v>
      </c>
      <c r="AH658" s="217">
        <f t="shared" si="39"/>
        <v>0</v>
      </c>
    </row>
    <row r="659" spans="1:34" ht="25.5" x14ac:dyDescent="0.25">
      <c r="A659" s="5">
        <v>650</v>
      </c>
      <c r="B659" s="13" t="s">
        <v>550</v>
      </c>
      <c r="C659" s="64" t="s">
        <v>556</v>
      </c>
      <c r="D659" s="14" t="s">
        <v>35</v>
      </c>
      <c r="E659" s="14"/>
      <c r="F659" s="14"/>
      <c r="G659" s="13"/>
      <c r="H659" s="15">
        <f>H660+H661</f>
        <v>97000</v>
      </c>
      <c r="I659" s="14" t="s">
        <v>68</v>
      </c>
      <c r="J659" s="16"/>
      <c r="K659" s="16"/>
      <c r="L659" s="16"/>
      <c r="M659" s="16"/>
      <c r="N659" s="16"/>
      <c r="O659" s="16"/>
      <c r="P659" s="16"/>
      <c r="Q659" s="16">
        <v>1</v>
      </c>
      <c r="R659" s="16"/>
      <c r="S659" s="16"/>
      <c r="T659" s="16"/>
      <c r="U659" s="16"/>
      <c r="AD659" s="209">
        <f>H659</f>
        <v>97000</v>
      </c>
    </row>
    <row r="660" spans="1:34" x14ac:dyDescent="0.25">
      <c r="A660" s="5">
        <v>651</v>
      </c>
      <c r="B660" s="6"/>
      <c r="C660" s="6" t="s">
        <v>162</v>
      </c>
      <c r="D660" s="7"/>
      <c r="E660" s="5">
        <v>2</v>
      </c>
      <c r="F660" s="7" t="s">
        <v>83</v>
      </c>
      <c r="G660" s="17">
        <v>41000</v>
      </c>
      <c r="H660" s="17">
        <v>82000</v>
      </c>
      <c r="I660" s="80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34" x14ac:dyDescent="0.25">
      <c r="A661" s="5">
        <v>652</v>
      </c>
      <c r="B661" s="6"/>
      <c r="C661" s="6" t="s">
        <v>82</v>
      </c>
      <c r="D661" s="7"/>
      <c r="E661" s="5">
        <v>1</v>
      </c>
      <c r="F661" s="7" t="s">
        <v>83</v>
      </c>
      <c r="G661" s="17">
        <v>15000</v>
      </c>
      <c r="H661" s="17">
        <v>15000</v>
      </c>
      <c r="I661" s="80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34" ht="25.5" x14ac:dyDescent="0.25">
      <c r="A662" s="5">
        <v>653</v>
      </c>
      <c r="B662" s="13" t="s">
        <v>550</v>
      </c>
      <c r="C662" s="13" t="s">
        <v>317</v>
      </c>
      <c r="D662" s="14" t="s">
        <v>35</v>
      </c>
      <c r="E662" s="14"/>
      <c r="F662" s="14"/>
      <c r="G662" s="13"/>
      <c r="H662" s="15">
        <v>95000</v>
      </c>
      <c r="I662" s="14" t="s">
        <v>68</v>
      </c>
      <c r="J662" s="16"/>
      <c r="K662" s="23"/>
      <c r="L662" s="23"/>
      <c r="M662" s="23">
        <v>1</v>
      </c>
      <c r="N662" s="23"/>
      <c r="O662" s="23"/>
      <c r="P662" s="23"/>
      <c r="Q662" s="23"/>
      <c r="R662" s="23"/>
      <c r="S662" s="23">
        <v>1</v>
      </c>
      <c r="T662" s="23"/>
      <c r="U662" s="23"/>
      <c r="Z662">
        <f>H662/2</f>
        <v>47500</v>
      </c>
      <c r="AF662">
        <f>Z662</f>
        <v>47500</v>
      </c>
    </row>
    <row r="663" spans="1:34" x14ac:dyDescent="0.25">
      <c r="A663" s="5">
        <v>654</v>
      </c>
      <c r="B663" s="6"/>
      <c r="C663" s="6" t="s">
        <v>413</v>
      </c>
      <c r="D663" s="7"/>
      <c r="E663" s="5">
        <v>2</v>
      </c>
      <c r="F663" s="7" t="s">
        <v>93</v>
      </c>
      <c r="G663" s="17">
        <v>2500</v>
      </c>
      <c r="H663" s="17">
        <v>5000</v>
      </c>
      <c r="I663" s="80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34" x14ac:dyDescent="0.25">
      <c r="A664" s="5">
        <v>655</v>
      </c>
      <c r="B664" s="6"/>
      <c r="C664" s="6" t="s">
        <v>412</v>
      </c>
      <c r="D664" s="7"/>
      <c r="E664" s="5">
        <v>6</v>
      </c>
      <c r="F664" s="7" t="s">
        <v>83</v>
      </c>
      <c r="G664" s="17">
        <v>15000</v>
      </c>
      <c r="H664" s="17">
        <v>90000</v>
      </c>
      <c r="I664" s="80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34" x14ac:dyDescent="0.25">
      <c r="A665" s="5">
        <v>656</v>
      </c>
      <c r="B665" s="6"/>
      <c r="C665" s="6" t="s">
        <v>412</v>
      </c>
      <c r="D665" s="7"/>
      <c r="E665" s="5">
        <v>2</v>
      </c>
      <c r="F665" s="7" t="s">
        <v>83</v>
      </c>
      <c r="G665" s="17">
        <v>15000</v>
      </c>
      <c r="H665" s="17">
        <v>30000</v>
      </c>
      <c r="I665" s="80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34" ht="25.5" x14ac:dyDescent="0.25">
      <c r="A666" s="5">
        <v>657</v>
      </c>
      <c r="B666" s="13" t="s">
        <v>550</v>
      </c>
      <c r="C666" s="13" t="s">
        <v>415</v>
      </c>
      <c r="D666" s="14" t="s">
        <v>35</v>
      </c>
      <c r="E666" s="14"/>
      <c r="F666" s="14"/>
      <c r="G666" s="13"/>
      <c r="H666" s="15">
        <f>H667</f>
        <v>60000</v>
      </c>
      <c r="I666" s="14" t="s">
        <v>68</v>
      </c>
      <c r="J666" s="16"/>
      <c r="K666" s="16">
        <v>1</v>
      </c>
      <c r="L666" s="16"/>
      <c r="M666" s="16"/>
      <c r="N666" s="16"/>
      <c r="O666" s="16"/>
      <c r="P666" s="16"/>
      <c r="Q666" s="16">
        <v>1</v>
      </c>
      <c r="R666" s="16"/>
      <c r="S666" s="16"/>
      <c r="T666" s="16"/>
      <c r="U666" s="16"/>
      <c r="X666">
        <f>AD666</f>
        <v>30000</v>
      </c>
      <c r="AD666">
        <f>H666/2</f>
        <v>30000</v>
      </c>
    </row>
    <row r="667" spans="1:34" x14ac:dyDescent="0.25">
      <c r="A667" s="5">
        <v>658</v>
      </c>
      <c r="B667" s="6"/>
      <c r="C667" s="6" t="s">
        <v>412</v>
      </c>
      <c r="D667" s="7"/>
      <c r="E667" s="5">
        <v>4</v>
      </c>
      <c r="F667" s="7" t="s">
        <v>83</v>
      </c>
      <c r="G667" s="17">
        <v>15000</v>
      </c>
      <c r="H667" s="17">
        <f>E667*G667</f>
        <v>60000</v>
      </c>
      <c r="I667" s="80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34" ht="25.5" x14ac:dyDescent="0.25">
      <c r="A668" s="5">
        <v>659</v>
      </c>
      <c r="B668" s="9" t="s">
        <v>416</v>
      </c>
      <c r="C668" s="9" t="s">
        <v>417</v>
      </c>
      <c r="D668" s="10" t="s">
        <v>32</v>
      </c>
      <c r="E668" s="10"/>
      <c r="F668" s="10"/>
      <c r="G668" s="9"/>
      <c r="H668" s="147">
        <f>H669+H671+H673+H675+H678+H680+H682+H684+H687+H690+H693+H695</f>
        <v>2014600</v>
      </c>
      <c r="I668" s="10" t="s">
        <v>68</v>
      </c>
      <c r="J668" s="149">
        <f>J669+J671+J673+J675+J678+J680+J682+J684+J687+J690+J693+J695</f>
        <v>0</v>
      </c>
      <c r="K668" s="149">
        <f t="shared" ref="K668:U668" si="40">K669+K671+K673+K675+K678+K680+K682+K684+K687+K690+K693+K695</f>
        <v>6</v>
      </c>
      <c r="L668" s="149">
        <f t="shared" si="40"/>
        <v>0</v>
      </c>
      <c r="M668" s="149">
        <f t="shared" si="40"/>
        <v>0</v>
      </c>
      <c r="N668" s="149">
        <f t="shared" si="40"/>
        <v>5</v>
      </c>
      <c r="O668" s="149">
        <f t="shared" si="40"/>
        <v>1</v>
      </c>
      <c r="P668" s="149">
        <f t="shared" si="40"/>
        <v>1</v>
      </c>
      <c r="Q668" s="149">
        <f t="shared" si="40"/>
        <v>6</v>
      </c>
      <c r="R668" s="149">
        <f t="shared" si="40"/>
        <v>1</v>
      </c>
      <c r="S668" s="149">
        <f t="shared" si="40"/>
        <v>5</v>
      </c>
      <c r="T668" s="149">
        <f t="shared" si="40"/>
        <v>1</v>
      </c>
      <c r="U668" s="149">
        <f t="shared" si="40"/>
        <v>0</v>
      </c>
      <c r="V668" s="1">
        <f>SUM(J668:U668)</f>
        <v>26</v>
      </c>
      <c r="W668" s="149">
        <f>W669+W671+W673+W675+W678+W680+W682+W684+W687+W690+W693+W695</f>
        <v>0</v>
      </c>
      <c r="X668" s="217">
        <f>X669+X671+X673+X675+X678+X680+X682+X684+X687+X690+X693+X695</f>
        <v>612900</v>
      </c>
      <c r="Y668" s="217">
        <f t="shared" ref="Y668:AH668" si="41">Y669+Y671+Y673+Y675+Y678+Y680+Y682+Y684+Y687+Y690+Y693+Y695</f>
        <v>0</v>
      </c>
      <c r="Z668" s="217">
        <f t="shared" si="41"/>
        <v>0</v>
      </c>
      <c r="AA668" s="217">
        <f t="shared" si="41"/>
        <v>437900</v>
      </c>
      <c r="AB668" s="217">
        <f t="shared" si="41"/>
        <v>10000</v>
      </c>
      <c r="AC668" s="217">
        <f t="shared" si="41"/>
        <v>146000</v>
      </c>
      <c r="AD668" s="217">
        <f t="shared" si="41"/>
        <v>470900</v>
      </c>
      <c r="AE668" s="217">
        <f t="shared" si="41"/>
        <v>10000</v>
      </c>
      <c r="AF668" s="217">
        <f t="shared" si="41"/>
        <v>301900</v>
      </c>
      <c r="AG668" s="217">
        <f t="shared" si="41"/>
        <v>25000</v>
      </c>
      <c r="AH668" s="217">
        <f t="shared" si="41"/>
        <v>0</v>
      </c>
    </row>
    <row r="669" spans="1:34" ht="25.5" x14ac:dyDescent="0.25">
      <c r="A669" s="5">
        <v>660</v>
      </c>
      <c r="B669" s="13" t="s">
        <v>416</v>
      </c>
      <c r="C669" s="13" t="s">
        <v>58</v>
      </c>
      <c r="D669" s="14" t="s">
        <v>35</v>
      </c>
      <c r="E669" s="14"/>
      <c r="F669" s="14"/>
      <c r="G669" s="13"/>
      <c r="H669" s="15">
        <v>10000</v>
      </c>
      <c r="I669" s="14" t="s">
        <v>68</v>
      </c>
      <c r="J669" s="16"/>
      <c r="K669" s="16"/>
      <c r="L669" s="16"/>
      <c r="M669" s="16"/>
      <c r="N669" s="16"/>
      <c r="O669" s="16"/>
      <c r="P669" s="16"/>
      <c r="Q669" s="16"/>
      <c r="R669" s="16"/>
      <c r="S669" s="16">
        <v>1</v>
      </c>
      <c r="T669" s="16"/>
      <c r="U669" s="16"/>
      <c r="AF669" s="209">
        <f>H669</f>
        <v>10000</v>
      </c>
    </row>
    <row r="670" spans="1:34" x14ac:dyDescent="0.25">
      <c r="A670" s="5">
        <v>661</v>
      </c>
      <c r="B670" s="6"/>
      <c r="C670" s="6" t="s">
        <v>418</v>
      </c>
      <c r="D670" s="7"/>
      <c r="E670" s="5">
        <v>10</v>
      </c>
      <c r="F670" s="7" t="s">
        <v>93</v>
      </c>
      <c r="G670" s="17">
        <v>1000</v>
      </c>
      <c r="H670" s="17">
        <v>10000</v>
      </c>
      <c r="I670" s="80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34" ht="25.5" x14ac:dyDescent="0.25">
      <c r="A671" s="5">
        <v>662</v>
      </c>
      <c r="B671" s="13" t="s">
        <v>416</v>
      </c>
      <c r="C671" s="13" t="s">
        <v>59</v>
      </c>
      <c r="D671" s="14" t="s">
        <v>35</v>
      </c>
      <c r="E671" s="14"/>
      <c r="F671" s="14"/>
      <c r="G671" s="13"/>
      <c r="H671" s="15">
        <v>10000</v>
      </c>
      <c r="I671" s="14" t="s">
        <v>68</v>
      </c>
      <c r="J671" s="16"/>
      <c r="K671" s="16"/>
      <c r="L671" s="23"/>
      <c r="M671" s="16"/>
      <c r="N671" s="16"/>
      <c r="O671" s="16">
        <v>1</v>
      </c>
      <c r="P671" s="16"/>
      <c r="Q671" s="16"/>
      <c r="R671" s="16"/>
      <c r="S671" s="16"/>
      <c r="T671" s="16"/>
      <c r="U671" s="16"/>
      <c r="AB671" s="209">
        <f>H671</f>
        <v>10000</v>
      </c>
    </row>
    <row r="672" spans="1:34" x14ac:dyDescent="0.25">
      <c r="A672" s="5">
        <v>663</v>
      </c>
      <c r="B672" s="6"/>
      <c r="C672" s="6" t="s">
        <v>418</v>
      </c>
      <c r="D672" s="7"/>
      <c r="E672" s="5">
        <v>10</v>
      </c>
      <c r="F672" s="7" t="s">
        <v>93</v>
      </c>
      <c r="G672" s="17">
        <v>1000</v>
      </c>
      <c r="H672" s="17">
        <v>10000</v>
      </c>
      <c r="I672" s="80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33" ht="25.5" x14ac:dyDescent="0.25">
      <c r="A673" s="5">
        <v>664</v>
      </c>
      <c r="B673" s="13" t="s">
        <v>416</v>
      </c>
      <c r="C673" s="13" t="s">
        <v>313</v>
      </c>
      <c r="D673" s="14" t="s">
        <v>35</v>
      </c>
      <c r="E673" s="14"/>
      <c r="F673" s="14"/>
      <c r="G673" s="13"/>
      <c r="H673" s="15">
        <v>54000</v>
      </c>
      <c r="I673" s="14" t="s">
        <v>68</v>
      </c>
      <c r="J673" s="16"/>
      <c r="K673" s="23">
        <v>1</v>
      </c>
      <c r="L673" s="23"/>
      <c r="M673" s="23"/>
      <c r="N673" s="23">
        <v>1</v>
      </c>
      <c r="O673" s="23"/>
      <c r="P673" s="23"/>
      <c r="Q673" s="23">
        <v>1</v>
      </c>
      <c r="R673" s="23"/>
      <c r="S673" s="23">
        <v>1</v>
      </c>
      <c r="T673" s="23"/>
      <c r="U673" s="23"/>
      <c r="X673">
        <f>H673/4</f>
        <v>13500</v>
      </c>
      <c r="AA673">
        <f>X673</f>
        <v>13500</v>
      </c>
      <c r="AD673">
        <f>AA673</f>
        <v>13500</v>
      </c>
      <c r="AF673">
        <f>AD673</f>
        <v>13500</v>
      </c>
    </row>
    <row r="674" spans="1:33" x14ac:dyDescent="0.25">
      <c r="A674" s="5">
        <v>665</v>
      </c>
      <c r="B674" s="6"/>
      <c r="C674" s="6" t="s">
        <v>419</v>
      </c>
      <c r="D674" s="7"/>
      <c r="E674" s="5">
        <v>20</v>
      </c>
      <c r="F674" s="7" t="s">
        <v>183</v>
      </c>
      <c r="G674" s="17">
        <v>2700</v>
      </c>
      <c r="H674" s="17">
        <v>54000</v>
      </c>
      <c r="I674" s="80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33" ht="25.5" x14ac:dyDescent="0.25">
      <c r="A675" s="5">
        <v>666</v>
      </c>
      <c r="B675" s="13" t="s">
        <v>416</v>
      </c>
      <c r="C675" s="13" t="s">
        <v>347</v>
      </c>
      <c r="D675" s="14" t="s">
        <v>35</v>
      </c>
      <c r="E675" s="14"/>
      <c r="F675" s="14"/>
      <c r="G675" s="13"/>
      <c r="H675" s="15">
        <v>753600</v>
      </c>
      <c r="I675" s="14" t="s">
        <v>68</v>
      </c>
      <c r="J675" s="16"/>
      <c r="K675" s="23">
        <v>1</v>
      </c>
      <c r="L675" s="23"/>
      <c r="M675" s="23"/>
      <c r="N675" s="23">
        <v>1</v>
      </c>
      <c r="O675" s="23"/>
      <c r="P675" s="23"/>
      <c r="Q675" s="23">
        <v>1</v>
      </c>
      <c r="R675" s="23"/>
      <c r="S675" s="23">
        <v>1</v>
      </c>
      <c r="T675" s="23"/>
      <c r="U675" s="23"/>
      <c r="X675">
        <f>H675/4</f>
        <v>188400</v>
      </c>
      <c r="AA675">
        <f>X675</f>
        <v>188400</v>
      </c>
      <c r="AD675">
        <f>AA675</f>
        <v>188400</v>
      </c>
      <c r="AF675">
        <f>AD675</f>
        <v>188400</v>
      </c>
    </row>
    <row r="676" spans="1:33" x14ac:dyDescent="0.25">
      <c r="A676" s="5">
        <v>667</v>
      </c>
      <c r="B676" s="6"/>
      <c r="C676" s="6" t="s">
        <v>420</v>
      </c>
      <c r="D676" s="7"/>
      <c r="E676" s="5">
        <v>64</v>
      </c>
      <c r="F676" s="7" t="s">
        <v>101</v>
      </c>
      <c r="G676" s="17">
        <v>6280</v>
      </c>
      <c r="H676" s="17">
        <v>401920</v>
      </c>
      <c r="I676" s="80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33" x14ac:dyDescent="0.25">
      <c r="A677" s="5">
        <v>668</v>
      </c>
      <c r="B677" s="6"/>
      <c r="C677" s="6" t="s">
        <v>421</v>
      </c>
      <c r="D677" s="7"/>
      <c r="E677" s="5">
        <v>56</v>
      </c>
      <c r="F677" s="7" t="s">
        <v>101</v>
      </c>
      <c r="G677" s="17">
        <v>6280</v>
      </c>
      <c r="H677" s="17">
        <v>351680</v>
      </c>
      <c r="I677" s="80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 spans="1:33" ht="25.5" x14ac:dyDescent="0.25">
      <c r="A678" s="5">
        <v>669</v>
      </c>
      <c r="B678" s="13" t="s">
        <v>416</v>
      </c>
      <c r="C678" s="13" t="s">
        <v>422</v>
      </c>
      <c r="D678" s="14" t="s">
        <v>35</v>
      </c>
      <c r="E678" s="14"/>
      <c r="F678" s="14"/>
      <c r="G678" s="13"/>
      <c r="H678" s="15">
        <v>320000</v>
      </c>
      <c r="I678" s="14" t="s">
        <v>68</v>
      </c>
      <c r="J678" s="16"/>
      <c r="K678" s="23">
        <v>1</v>
      </c>
      <c r="L678" s="23"/>
      <c r="M678" s="23"/>
      <c r="N678" s="23">
        <v>1</v>
      </c>
      <c r="O678" s="23"/>
      <c r="P678" s="23"/>
      <c r="Q678" s="23">
        <v>1</v>
      </c>
      <c r="R678" s="23"/>
      <c r="S678" s="23">
        <v>1</v>
      </c>
      <c r="T678" s="23"/>
      <c r="U678" s="23"/>
      <c r="X678">
        <f>H678/4</f>
        <v>80000</v>
      </c>
      <c r="AA678">
        <f>X678</f>
        <v>80000</v>
      </c>
      <c r="AD678">
        <f>AA678</f>
        <v>80000</v>
      </c>
      <c r="AF678">
        <f>AD678</f>
        <v>80000</v>
      </c>
    </row>
    <row r="679" spans="1:33" x14ac:dyDescent="0.25">
      <c r="A679" s="5">
        <v>670</v>
      </c>
      <c r="B679" s="6"/>
      <c r="C679" s="6" t="s">
        <v>423</v>
      </c>
      <c r="D679" s="7"/>
      <c r="E679" s="5">
        <v>64</v>
      </c>
      <c r="F679" s="7" t="s">
        <v>93</v>
      </c>
      <c r="G679" s="17">
        <v>5000</v>
      </c>
      <c r="H679" s="17">
        <v>320000</v>
      </c>
      <c r="I679" s="80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 spans="1:33" ht="25.5" x14ac:dyDescent="0.25">
      <c r="A680" s="5">
        <v>671</v>
      </c>
      <c r="B680" s="13" t="s">
        <v>416</v>
      </c>
      <c r="C680" s="13" t="s">
        <v>62</v>
      </c>
      <c r="D680" s="14" t="s">
        <v>35</v>
      </c>
      <c r="E680" s="14"/>
      <c r="F680" s="14"/>
      <c r="G680" s="13"/>
      <c r="H680" s="15">
        <v>20000</v>
      </c>
      <c r="I680" s="14" t="s">
        <v>68</v>
      </c>
      <c r="J680" s="16"/>
      <c r="K680" s="16"/>
      <c r="L680" s="16"/>
      <c r="M680" s="16"/>
      <c r="N680" s="16">
        <v>1</v>
      </c>
      <c r="O680" s="16"/>
      <c r="P680" s="16"/>
      <c r="Q680" s="16"/>
      <c r="R680" s="16"/>
      <c r="S680" s="16">
        <v>1</v>
      </c>
      <c r="T680" s="16"/>
      <c r="U680" s="16"/>
      <c r="V680" s="22" t="s">
        <v>43</v>
      </c>
      <c r="AA680">
        <f>H680/2</f>
        <v>10000</v>
      </c>
      <c r="AF680">
        <f>AA680</f>
        <v>10000</v>
      </c>
    </row>
    <row r="681" spans="1:33" x14ac:dyDescent="0.25">
      <c r="A681" s="5">
        <v>672</v>
      </c>
      <c r="B681" s="6"/>
      <c r="C681" s="6" t="s">
        <v>424</v>
      </c>
      <c r="D681" s="7"/>
      <c r="E681" s="5">
        <v>80</v>
      </c>
      <c r="F681" s="7" t="s">
        <v>93</v>
      </c>
      <c r="G681" s="17">
        <v>250</v>
      </c>
      <c r="H681" s="17">
        <v>20000</v>
      </c>
      <c r="I681" s="80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33" ht="25.5" x14ac:dyDescent="0.25">
      <c r="A682" s="5">
        <v>673</v>
      </c>
      <c r="B682" s="13" t="s">
        <v>416</v>
      </c>
      <c r="C682" s="13" t="s">
        <v>60</v>
      </c>
      <c r="D682" s="14" t="s">
        <v>35</v>
      </c>
      <c r="E682" s="14"/>
      <c r="F682" s="14"/>
      <c r="G682" s="13"/>
      <c r="H682" s="15">
        <v>10000</v>
      </c>
      <c r="I682" s="14" t="s">
        <v>68</v>
      </c>
      <c r="J682" s="16"/>
      <c r="K682" s="16"/>
      <c r="L682" s="16"/>
      <c r="M682" s="16"/>
      <c r="N682" s="16"/>
      <c r="O682" s="16"/>
      <c r="P682" s="16"/>
      <c r="Q682" s="16"/>
      <c r="R682" s="16">
        <v>1</v>
      </c>
      <c r="S682" s="16"/>
      <c r="T682" s="16"/>
      <c r="U682" s="16"/>
      <c r="AE682" s="209">
        <f>H682</f>
        <v>10000</v>
      </c>
    </row>
    <row r="683" spans="1:33" x14ac:dyDescent="0.25">
      <c r="A683" s="5">
        <v>674</v>
      </c>
      <c r="B683" s="6"/>
      <c r="C683" s="6" t="s">
        <v>425</v>
      </c>
      <c r="D683" s="7"/>
      <c r="E683" s="5">
        <v>10</v>
      </c>
      <c r="F683" s="7" t="s">
        <v>183</v>
      </c>
      <c r="G683" s="17">
        <v>1000</v>
      </c>
      <c r="H683" s="17">
        <v>10000</v>
      </c>
      <c r="I683" s="80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 spans="1:33" ht="25.5" x14ac:dyDescent="0.25">
      <c r="A684" s="5">
        <v>675</v>
      </c>
      <c r="B684" s="13" t="s">
        <v>416</v>
      </c>
      <c r="C684" s="13" t="s">
        <v>407</v>
      </c>
      <c r="D684" s="14" t="s">
        <v>35</v>
      </c>
      <c r="E684" s="14"/>
      <c r="F684" s="14"/>
      <c r="G684" s="13"/>
      <c r="H684" s="15">
        <f>H685+H686</f>
        <v>584000</v>
      </c>
      <c r="I684" s="14" t="s">
        <v>68</v>
      </c>
      <c r="J684" s="16"/>
      <c r="K684" s="23">
        <v>2</v>
      </c>
      <c r="L684" s="23"/>
      <c r="M684" s="23"/>
      <c r="N684" s="23">
        <v>1</v>
      </c>
      <c r="O684" s="23"/>
      <c r="P684" s="23">
        <v>1</v>
      </c>
      <c r="Q684" s="16"/>
      <c r="R684" s="16"/>
      <c r="S684" s="16"/>
      <c r="T684" s="16"/>
      <c r="U684" s="16"/>
      <c r="X684">
        <f>H684/4*2</f>
        <v>292000</v>
      </c>
      <c r="AA684">
        <f>H684/4</f>
        <v>146000</v>
      </c>
      <c r="AC684">
        <f>AA684</f>
        <v>146000</v>
      </c>
    </row>
    <row r="685" spans="1:33" x14ac:dyDescent="0.25">
      <c r="A685" s="5">
        <v>676</v>
      </c>
      <c r="B685" s="6"/>
      <c r="C685" s="6" t="s">
        <v>426</v>
      </c>
      <c r="D685" s="7"/>
      <c r="E685" s="78">
        <v>48</v>
      </c>
      <c r="F685" s="7" t="s">
        <v>121</v>
      </c>
      <c r="G685" s="83">
        <v>5500</v>
      </c>
      <c r="H685" s="17">
        <f>E685*G685</f>
        <v>264000</v>
      </c>
      <c r="I685" s="80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33" x14ac:dyDescent="0.25">
      <c r="A686" s="5">
        <v>677</v>
      </c>
      <c r="B686" s="6"/>
      <c r="C686" s="6" t="s">
        <v>427</v>
      </c>
      <c r="D686" s="7"/>
      <c r="E686" s="78">
        <v>32</v>
      </c>
      <c r="F686" s="7" t="s">
        <v>121</v>
      </c>
      <c r="G686" s="17">
        <v>10000</v>
      </c>
      <c r="H686" s="17">
        <f>E686*G686</f>
        <v>320000</v>
      </c>
      <c r="I686" s="80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33" ht="25.5" x14ac:dyDescent="0.25">
      <c r="A687" s="5">
        <v>678</v>
      </c>
      <c r="B687" s="13" t="s">
        <v>416</v>
      </c>
      <c r="C687" s="13" t="s">
        <v>61</v>
      </c>
      <c r="D687" s="14" t="s">
        <v>35</v>
      </c>
      <c r="E687" s="14"/>
      <c r="F687" s="14"/>
      <c r="G687" s="13"/>
      <c r="H687" s="15">
        <v>25000</v>
      </c>
      <c r="I687" s="14" t="s">
        <v>68</v>
      </c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>
        <v>1</v>
      </c>
      <c r="U687" s="16"/>
      <c r="AG687" s="209">
        <f>H687</f>
        <v>25000</v>
      </c>
    </row>
    <row r="688" spans="1:33" x14ac:dyDescent="0.25">
      <c r="A688" s="5">
        <v>679</v>
      </c>
      <c r="B688" s="6"/>
      <c r="C688" s="6" t="s">
        <v>425</v>
      </c>
      <c r="D688" s="7"/>
      <c r="E688" s="5">
        <v>10</v>
      </c>
      <c r="F688" s="7" t="s">
        <v>93</v>
      </c>
      <c r="G688" s="17">
        <v>1000</v>
      </c>
      <c r="H688" s="17">
        <v>10000</v>
      </c>
      <c r="I688" s="80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34" x14ac:dyDescent="0.25">
      <c r="A689" s="5">
        <v>680</v>
      </c>
      <c r="B689" s="6"/>
      <c r="C689" s="6" t="s">
        <v>428</v>
      </c>
      <c r="D689" s="7"/>
      <c r="E689" s="5">
        <v>3</v>
      </c>
      <c r="F689" s="7" t="s">
        <v>93</v>
      </c>
      <c r="G689" s="17">
        <v>5000</v>
      </c>
      <c r="H689" s="17">
        <v>15000</v>
      </c>
      <c r="I689" s="80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34" ht="25.5" x14ac:dyDescent="0.25">
      <c r="A690" s="5">
        <v>681</v>
      </c>
      <c r="B690" s="13" t="s">
        <v>416</v>
      </c>
      <c r="C690" s="13" t="s">
        <v>47</v>
      </c>
      <c r="D690" s="14" t="s">
        <v>35</v>
      </c>
      <c r="E690" s="14"/>
      <c r="F690" s="14"/>
      <c r="G690" s="13"/>
      <c r="H690" s="15">
        <v>140000</v>
      </c>
      <c r="I690" s="14" t="s">
        <v>68</v>
      </c>
      <c r="J690" s="16"/>
      <c r="K690" s="16"/>
      <c r="L690" s="16"/>
      <c r="M690" s="16"/>
      <c r="N690" s="16"/>
      <c r="O690" s="16"/>
      <c r="P690" s="16"/>
      <c r="Q690" s="16">
        <v>1</v>
      </c>
      <c r="R690" s="16"/>
      <c r="S690" s="16"/>
      <c r="T690" s="16"/>
      <c r="U690" s="16"/>
      <c r="AD690" s="209">
        <f>H690</f>
        <v>140000</v>
      </c>
    </row>
    <row r="691" spans="1:34" x14ac:dyDescent="0.25">
      <c r="A691" s="5">
        <v>682</v>
      </c>
      <c r="B691" s="6"/>
      <c r="C691" s="6" t="s">
        <v>429</v>
      </c>
      <c r="D691" s="7"/>
      <c r="E691" s="5">
        <v>100</v>
      </c>
      <c r="F691" s="7" t="s">
        <v>93</v>
      </c>
      <c r="G691" s="17">
        <v>650</v>
      </c>
      <c r="H691" s="17">
        <v>65000</v>
      </c>
      <c r="I691" s="80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34" x14ac:dyDescent="0.25">
      <c r="A692" s="5">
        <v>683</v>
      </c>
      <c r="B692" s="6"/>
      <c r="C692" s="6" t="s">
        <v>430</v>
      </c>
      <c r="D692" s="7"/>
      <c r="E692" s="5">
        <v>100</v>
      </c>
      <c r="F692" s="7" t="s">
        <v>93</v>
      </c>
      <c r="G692" s="17">
        <v>750</v>
      </c>
      <c r="H692" s="17">
        <v>75000</v>
      </c>
      <c r="I692" s="80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34" ht="38.25" x14ac:dyDescent="0.25">
      <c r="A693" s="5">
        <v>684</v>
      </c>
      <c r="B693" s="13" t="s">
        <v>416</v>
      </c>
      <c r="C693" s="13" t="s">
        <v>63</v>
      </c>
      <c r="D693" s="14" t="s">
        <v>35</v>
      </c>
      <c r="E693" s="14"/>
      <c r="F693" s="14"/>
      <c r="G693" s="13"/>
      <c r="H693" s="88">
        <v>10000</v>
      </c>
      <c r="I693" s="14" t="s">
        <v>68</v>
      </c>
      <c r="J693" s="16"/>
      <c r="K693" s="16"/>
      <c r="L693" s="16"/>
      <c r="M693" s="16"/>
      <c r="N693" s="16"/>
      <c r="O693" s="16"/>
      <c r="P693" s="16"/>
      <c r="Q693" s="16">
        <v>1</v>
      </c>
      <c r="R693" s="16"/>
      <c r="S693" s="16"/>
      <c r="T693" s="16"/>
      <c r="U693" s="16"/>
      <c r="AD693" s="209">
        <f>H693</f>
        <v>10000</v>
      </c>
    </row>
    <row r="694" spans="1:34" x14ac:dyDescent="0.25">
      <c r="A694" s="5">
        <v>685</v>
      </c>
      <c r="B694" s="6"/>
      <c r="C694" s="6" t="s">
        <v>425</v>
      </c>
      <c r="D694" s="7"/>
      <c r="E694" s="5">
        <v>10</v>
      </c>
      <c r="F694" s="7" t="s">
        <v>93</v>
      </c>
      <c r="G694" s="17">
        <v>1000</v>
      </c>
      <c r="H694" s="17">
        <v>10000</v>
      </c>
      <c r="I694" s="80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 spans="1:34" s="69" customFormat="1" ht="25.5" x14ac:dyDescent="0.25">
      <c r="A695" s="5">
        <v>686</v>
      </c>
      <c r="B695" s="64" t="s">
        <v>416</v>
      </c>
      <c r="C695" s="64" t="s">
        <v>415</v>
      </c>
      <c r="D695" s="14" t="s">
        <v>35</v>
      </c>
      <c r="E695" s="63"/>
      <c r="F695" s="66"/>
      <c r="G695" s="67"/>
      <c r="H695" s="85">
        <f>H696+H697</f>
        <v>78000</v>
      </c>
      <c r="I695" s="14" t="s">
        <v>68</v>
      </c>
      <c r="J695" s="16"/>
      <c r="K695" s="16">
        <v>1</v>
      </c>
      <c r="L695" s="16"/>
      <c r="M695" s="16"/>
      <c r="N695" s="16"/>
      <c r="O695" s="16"/>
      <c r="P695" s="16"/>
      <c r="Q695" s="16">
        <v>1</v>
      </c>
      <c r="R695" s="16"/>
      <c r="S695" s="16"/>
      <c r="T695" s="16"/>
      <c r="U695" s="16"/>
      <c r="V695" s="153"/>
      <c r="X695" s="69">
        <f>AD695</f>
        <v>39000</v>
      </c>
      <c r="AD695" s="69">
        <f>H695/2</f>
        <v>39000</v>
      </c>
    </row>
    <row r="696" spans="1:34" x14ac:dyDescent="0.25">
      <c r="A696" s="5">
        <v>687</v>
      </c>
      <c r="B696" s="6"/>
      <c r="C696" s="6" t="s">
        <v>429</v>
      </c>
      <c r="D696" s="7"/>
      <c r="E696" s="92">
        <v>20</v>
      </c>
      <c r="F696" s="93" t="s">
        <v>93</v>
      </c>
      <c r="G696" s="17">
        <v>900</v>
      </c>
      <c r="H696" s="17">
        <f>E696*G696</f>
        <v>18000</v>
      </c>
      <c r="I696" s="80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34" x14ac:dyDescent="0.25">
      <c r="A697" s="5">
        <v>688</v>
      </c>
      <c r="B697" s="6"/>
      <c r="C697" s="6" t="s">
        <v>430</v>
      </c>
      <c r="D697" s="7"/>
      <c r="E697" s="92">
        <v>20</v>
      </c>
      <c r="F697" s="93" t="s">
        <v>93</v>
      </c>
      <c r="G697" s="17">
        <v>3000</v>
      </c>
      <c r="H697" s="17">
        <f>E697*G697</f>
        <v>60000</v>
      </c>
      <c r="I697" s="80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34" ht="25.5" x14ac:dyDescent="0.25">
      <c r="A698" s="5">
        <v>689</v>
      </c>
      <c r="B698" s="9" t="s">
        <v>435</v>
      </c>
      <c r="C698" s="9" t="s">
        <v>436</v>
      </c>
      <c r="D698" s="10" t="s">
        <v>32</v>
      </c>
      <c r="E698" s="10"/>
      <c r="F698" s="10"/>
      <c r="G698" s="9"/>
      <c r="H698" s="147">
        <f>H699+H701</f>
        <v>490100</v>
      </c>
      <c r="I698" s="10" t="s">
        <v>68</v>
      </c>
      <c r="J698" s="149">
        <f>J699+J701</f>
        <v>0</v>
      </c>
      <c r="K698" s="149">
        <f t="shared" ref="K698:U698" si="42">K699+K701</f>
        <v>1</v>
      </c>
      <c r="L698" s="149">
        <f t="shared" si="42"/>
        <v>1</v>
      </c>
      <c r="M698" s="149">
        <f t="shared" si="42"/>
        <v>0</v>
      </c>
      <c r="N698" s="149">
        <f t="shared" si="42"/>
        <v>1</v>
      </c>
      <c r="O698" s="149">
        <f t="shared" si="42"/>
        <v>0</v>
      </c>
      <c r="P698" s="149">
        <f t="shared" si="42"/>
        <v>0</v>
      </c>
      <c r="Q698" s="149">
        <f t="shared" si="42"/>
        <v>1</v>
      </c>
      <c r="R698" s="149">
        <f t="shared" si="42"/>
        <v>0</v>
      </c>
      <c r="S698" s="149">
        <f t="shared" si="42"/>
        <v>1</v>
      </c>
      <c r="T698" s="149">
        <f t="shared" si="42"/>
        <v>0</v>
      </c>
      <c r="U698" s="149">
        <f t="shared" si="42"/>
        <v>0</v>
      </c>
      <c r="V698" s="1">
        <f>SUM(J698:U698)</f>
        <v>5</v>
      </c>
      <c r="W698" s="149">
        <f>W699+W701</f>
        <v>0</v>
      </c>
      <c r="X698" s="217">
        <f>X699+X701</f>
        <v>50000</v>
      </c>
      <c r="Y698" s="217">
        <f t="shared" ref="Y698:AH698" si="43">Y699+Y701</f>
        <v>290100</v>
      </c>
      <c r="Z698" s="217">
        <f t="shared" si="43"/>
        <v>0</v>
      </c>
      <c r="AA698" s="217">
        <f t="shared" si="43"/>
        <v>50000</v>
      </c>
      <c r="AB698" s="217">
        <f t="shared" si="43"/>
        <v>0</v>
      </c>
      <c r="AC698" s="217">
        <f t="shared" si="43"/>
        <v>0</v>
      </c>
      <c r="AD698" s="217">
        <f t="shared" si="43"/>
        <v>50000</v>
      </c>
      <c r="AE698" s="217">
        <f t="shared" si="43"/>
        <v>0</v>
      </c>
      <c r="AF698" s="217">
        <f t="shared" si="43"/>
        <v>50000</v>
      </c>
      <c r="AG698" s="217">
        <f t="shared" si="43"/>
        <v>0</v>
      </c>
      <c r="AH698" s="217">
        <f t="shared" si="43"/>
        <v>0</v>
      </c>
    </row>
    <row r="699" spans="1:34" ht="25.5" x14ac:dyDescent="0.25">
      <c r="A699" s="5">
        <v>690</v>
      </c>
      <c r="B699" s="13" t="s">
        <v>435</v>
      </c>
      <c r="C699" s="13" t="s">
        <v>324</v>
      </c>
      <c r="D699" s="14" t="s">
        <v>35</v>
      </c>
      <c r="E699" s="14"/>
      <c r="F699" s="14"/>
      <c r="G699" s="13"/>
      <c r="H699" s="15">
        <v>200000</v>
      </c>
      <c r="I699" s="14" t="s">
        <v>68</v>
      </c>
      <c r="J699" s="20"/>
      <c r="K699" s="20">
        <v>1</v>
      </c>
      <c r="L699" s="20"/>
      <c r="M699" s="20"/>
      <c r="N699" s="20">
        <v>1</v>
      </c>
      <c r="O699" s="20"/>
      <c r="P699" s="20"/>
      <c r="Q699" s="20">
        <v>1</v>
      </c>
      <c r="R699" s="20"/>
      <c r="S699" s="20">
        <v>1</v>
      </c>
      <c r="T699" s="20"/>
      <c r="U699" s="20"/>
      <c r="X699" s="185">
        <f>AA699</f>
        <v>50000</v>
      </c>
      <c r="Y699" s="185"/>
      <c r="Z699" s="185"/>
      <c r="AA699" s="185">
        <f>H699/4</f>
        <v>50000</v>
      </c>
      <c r="AB699" s="185"/>
      <c r="AC699" s="185"/>
      <c r="AD699" s="185">
        <f>AA699</f>
        <v>50000</v>
      </c>
      <c r="AE699" s="185"/>
      <c r="AF699" s="185">
        <f>AD699</f>
        <v>50000</v>
      </c>
    </row>
    <row r="700" spans="1:34" x14ac:dyDescent="0.25">
      <c r="A700" s="5">
        <v>691</v>
      </c>
      <c r="B700" s="6"/>
      <c r="C700" s="6" t="s">
        <v>437</v>
      </c>
      <c r="D700" s="7"/>
      <c r="E700" s="5">
        <v>400</v>
      </c>
      <c r="F700" s="7" t="s">
        <v>438</v>
      </c>
      <c r="G700" s="17">
        <v>500</v>
      </c>
      <c r="H700" s="17">
        <v>200000</v>
      </c>
      <c r="I700" s="80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34" s="69" customFormat="1" ht="25.5" x14ac:dyDescent="0.25">
      <c r="A701" s="5">
        <v>692</v>
      </c>
      <c r="B701" s="64" t="s">
        <v>435</v>
      </c>
      <c r="C701" s="64" t="s">
        <v>537</v>
      </c>
      <c r="D701" s="65" t="s">
        <v>35</v>
      </c>
      <c r="E701" s="63"/>
      <c r="F701" s="66"/>
      <c r="G701" s="67"/>
      <c r="H701" s="67">
        <f>H702+H703+H704+H705+H706</f>
        <v>290100</v>
      </c>
      <c r="I701" s="14" t="s">
        <v>68</v>
      </c>
      <c r="J701" s="68"/>
      <c r="K701" s="68"/>
      <c r="L701" s="68">
        <v>1</v>
      </c>
      <c r="M701" s="68"/>
      <c r="N701" s="68"/>
      <c r="O701" s="68"/>
      <c r="P701" s="68"/>
      <c r="Q701" s="68"/>
      <c r="R701" s="68"/>
      <c r="S701" s="68"/>
      <c r="T701" s="68"/>
      <c r="U701" s="68"/>
      <c r="V701" s="153"/>
      <c r="Y701" s="214">
        <f>H701</f>
        <v>290100</v>
      </c>
    </row>
    <row r="702" spans="1:34" s="74" customFormat="1" ht="12.75" x14ac:dyDescent="0.2">
      <c r="A702" s="5">
        <v>693</v>
      </c>
      <c r="B702" s="60"/>
      <c r="C702" s="70" t="s">
        <v>544</v>
      </c>
      <c r="D702" s="61"/>
      <c r="E702" s="71">
        <v>5000</v>
      </c>
      <c r="F702" s="71" t="s">
        <v>93</v>
      </c>
      <c r="G702" s="72">
        <v>35</v>
      </c>
      <c r="H702" s="62">
        <f>E702*G702</f>
        <v>175000</v>
      </c>
      <c r="I702" s="174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154"/>
    </row>
    <row r="703" spans="1:34" s="74" customFormat="1" ht="12.75" x14ac:dyDescent="0.2">
      <c r="A703" s="5">
        <v>694</v>
      </c>
      <c r="B703" s="60"/>
      <c r="C703" s="75" t="s">
        <v>545</v>
      </c>
      <c r="D703" s="61"/>
      <c r="E703" s="76">
        <v>1</v>
      </c>
      <c r="F703" s="76" t="s">
        <v>93</v>
      </c>
      <c r="G703" s="77">
        <v>2500</v>
      </c>
      <c r="H703" s="62">
        <f t="shared" ref="H703:H706" si="44">E703*G703</f>
        <v>2500</v>
      </c>
      <c r="I703" s="174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154"/>
    </row>
    <row r="704" spans="1:34" s="74" customFormat="1" ht="12.75" x14ac:dyDescent="0.2">
      <c r="A704" s="5">
        <v>695</v>
      </c>
      <c r="B704" s="60"/>
      <c r="C704" s="75" t="s">
        <v>546</v>
      </c>
      <c r="D704" s="61"/>
      <c r="E704" s="76">
        <v>2000</v>
      </c>
      <c r="F704" s="76" t="s">
        <v>93</v>
      </c>
      <c r="G704" s="77">
        <v>50</v>
      </c>
      <c r="H704" s="62">
        <f t="shared" si="44"/>
        <v>100000</v>
      </c>
      <c r="I704" s="174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154"/>
    </row>
    <row r="705" spans="1:34" s="74" customFormat="1" ht="12" customHeight="1" x14ac:dyDescent="0.2">
      <c r="A705" s="5">
        <v>696</v>
      </c>
      <c r="B705" s="60"/>
      <c r="C705" s="81" t="s">
        <v>547</v>
      </c>
      <c r="D705" s="61"/>
      <c r="E705" s="76">
        <v>10</v>
      </c>
      <c r="F705" s="76" t="s">
        <v>93</v>
      </c>
      <c r="G705" s="77">
        <v>700</v>
      </c>
      <c r="H705" s="62">
        <f t="shared" si="44"/>
        <v>7000</v>
      </c>
      <c r="I705" s="174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154"/>
    </row>
    <row r="706" spans="1:34" s="74" customFormat="1" ht="12.75" x14ac:dyDescent="0.2">
      <c r="A706" s="5">
        <v>697</v>
      </c>
      <c r="B706" s="60"/>
      <c r="C706" s="75" t="s">
        <v>548</v>
      </c>
      <c r="D706" s="61"/>
      <c r="E706" s="76">
        <v>8</v>
      </c>
      <c r="F706" s="76" t="s">
        <v>93</v>
      </c>
      <c r="G706" s="77">
        <v>700</v>
      </c>
      <c r="H706" s="62">
        <f t="shared" si="44"/>
        <v>5600</v>
      </c>
      <c r="I706" s="174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154"/>
    </row>
    <row r="707" spans="1:34" ht="25.5" x14ac:dyDescent="0.25">
      <c r="A707" s="5">
        <v>698</v>
      </c>
      <c r="B707" s="9" t="s">
        <v>439</v>
      </c>
      <c r="C707" s="9" t="s">
        <v>440</v>
      </c>
      <c r="D707" s="10" t="s">
        <v>32</v>
      </c>
      <c r="E707" s="10"/>
      <c r="F707" s="10"/>
      <c r="G707" s="9"/>
      <c r="H707" s="147">
        <f>H708+H713+H720+H726+H738+H749+H758+H771+H778+H794+H805+H818+H826+H833</f>
        <v>2708180</v>
      </c>
      <c r="I707" s="10" t="s">
        <v>68</v>
      </c>
      <c r="J707" s="149">
        <f>J708+J713+J720+J726+J738+J749+J758+J771+J778+J794+J805+J818+J826+J833</f>
        <v>0</v>
      </c>
      <c r="K707" s="149">
        <f t="shared" ref="K707:U707" si="45">K708+K713+K720+K726+K738+K749+K758+K771+K778+K794+K805+K818+K826+K833</f>
        <v>7</v>
      </c>
      <c r="L707" s="149">
        <f t="shared" si="45"/>
        <v>2</v>
      </c>
      <c r="M707" s="149">
        <f t="shared" si="45"/>
        <v>4</v>
      </c>
      <c r="N707" s="149">
        <f t="shared" si="45"/>
        <v>4</v>
      </c>
      <c r="O707" s="149">
        <f t="shared" si="45"/>
        <v>1</v>
      </c>
      <c r="P707" s="149">
        <f t="shared" si="45"/>
        <v>4</v>
      </c>
      <c r="Q707" s="149">
        <f t="shared" si="45"/>
        <v>5</v>
      </c>
      <c r="R707" s="149">
        <f t="shared" si="45"/>
        <v>1</v>
      </c>
      <c r="S707" s="149">
        <f t="shared" si="45"/>
        <v>5</v>
      </c>
      <c r="T707" s="149">
        <f t="shared" si="45"/>
        <v>0</v>
      </c>
      <c r="U707" s="149">
        <f t="shared" si="45"/>
        <v>0</v>
      </c>
      <c r="V707" s="1">
        <f>SUM(J707:U707)</f>
        <v>33</v>
      </c>
      <c r="W707" s="149">
        <f>W708+W713+W720+W726+W738+W749+W758+W771+W778+W794+W805+W818+W826+W833</f>
        <v>0</v>
      </c>
      <c r="X707" s="217">
        <f>X708+X713+X720+X726+X738+X749+X758+X771+X778+X794+X805+X818+X826+X833</f>
        <v>352197</v>
      </c>
      <c r="Y707" s="217">
        <f t="shared" ref="Y707:AH707" si="46">Y708+Y713+Y720+Y726+Y738+Y749+Y758+Y771+Y778+Y794+Y805+Y818+Y826+Y833</f>
        <v>289550</v>
      </c>
      <c r="Z707" s="217">
        <f t="shared" si="46"/>
        <v>190565</v>
      </c>
      <c r="AA707" s="217">
        <f t="shared" si="46"/>
        <v>213575</v>
      </c>
      <c r="AB707" s="217">
        <f t="shared" si="46"/>
        <v>216980.5</v>
      </c>
      <c r="AC707" s="217">
        <f t="shared" si="46"/>
        <v>302415</v>
      </c>
      <c r="AD707" s="217">
        <f t="shared" si="46"/>
        <v>685782</v>
      </c>
      <c r="AE707" s="217">
        <f t="shared" si="46"/>
        <v>216980.5</v>
      </c>
      <c r="AF707" s="217">
        <f t="shared" si="46"/>
        <v>240135</v>
      </c>
      <c r="AG707" s="217">
        <f t="shared" si="46"/>
        <v>0</v>
      </c>
      <c r="AH707" s="217">
        <f t="shared" si="46"/>
        <v>0</v>
      </c>
    </row>
    <row r="708" spans="1:34" ht="25.5" x14ac:dyDescent="0.25">
      <c r="A708" s="5">
        <v>699</v>
      </c>
      <c r="B708" s="13" t="s">
        <v>439</v>
      </c>
      <c r="C708" s="13" t="s">
        <v>407</v>
      </c>
      <c r="D708" s="14" t="s">
        <v>35</v>
      </c>
      <c r="E708" s="14"/>
      <c r="F708" s="14"/>
      <c r="G708" s="13"/>
      <c r="H708" s="15">
        <f>H709+H710+H711+H712</f>
        <v>266400</v>
      </c>
      <c r="I708" s="14" t="s">
        <v>68</v>
      </c>
      <c r="J708" s="16"/>
      <c r="K708" s="23">
        <v>2</v>
      </c>
      <c r="L708" s="23"/>
      <c r="M708" s="23"/>
      <c r="N708" s="23">
        <v>1</v>
      </c>
      <c r="O708" s="23"/>
      <c r="P708" s="23">
        <v>1</v>
      </c>
      <c r="Q708" s="16"/>
      <c r="R708" s="16"/>
      <c r="S708" s="16"/>
      <c r="T708" s="16"/>
      <c r="U708" s="16"/>
      <c r="X708">
        <f>H708/4*2</f>
        <v>133200</v>
      </c>
      <c r="AA708">
        <f>H708/4</f>
        <v>66600</v>
      </c>
      <c r="AC708">
        <f>AA708</f>
        <v>66600</v>
      </c>
    </row>
    <row r="709" spans="1:34" x14ac:dyDescent="0.25">
      <c r="A709" s="5">
        <v>700</v>
      </c>
      <c r="B709" s="6"/>
      <c r="C709" s="6" t="s">
        <v>84</v>
      </c>
      <c r="D709" s="7"/>
      <c r="E709" s="78">
        <f>150*4</f>
        <v>600</v>
      </c>
      <c r="F709" s="7" t="s">
        <v>85</v>
      </c>
      <c r="G709" s="83">
        <v>120</v>
      </c>
      <c r="H709" s="17">
        <f>E709*G709</f>
        <v>72000</v>
      </c>
      <c r="I709" s="80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34" x14ac:dyDescent="0.25">
      <c r="A710" s="5">
        <v>701</v>
      </c>
      <c r="B710" s="6"/>
      <c r="C710" s="6" t="s">
        <v>87</v>
      </c>
      <c r="D710" s="7"/>
      <c r="E710" s="78">
        <f t="shared" ref="E710:E711" si="47">150*4</f>
        <v>600</v>
      </c>
      <c r="F710" s="7" t="s">
        <v>85</v>
      </c>
      <c r="G710" s="83">
        <v>150</v>
      </c>
      <c r="H710" s="17">
        <f t="shared" ref="H710:H711" si="48">E710*G710</f>
        <v>90000</v>
      </c>
      <c r="I710" s="80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34" x14ac:dyDescent="0.25">
      <c r="A711" s="5">
        <v>702</v>
      </c>
      <c r="B711" s="6"/>
      <c r="C711" s="6" t="s">
        <v>89</v>
      </c>
      <c r="D711" s="7"/>
      <c r="E711" s="78">
        <f t="shared" si="47"/>
        <v>600</v>
      </c>
      <c r="F711" s="7" t="s">
        <v>85</v>
      </c>
      <c r="G711" s="83">
        <v>150</v>
      </c>
      <c r="H711" s="17">
        <f t="shared" si="48"/>
        <v>90000</v>
      </c>
      <c r="I711" s="80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34" x14ac:dyDescent="0.25">
      <c r="A712" s="5">
        <v>703</v>
      </c>
      <c r="B712" s="6"/>
      <c r="C712" s="6" t="s">
        <v>106</v>
      </c>
      <c r="D712" s="7"/>
      <c r="E712" s="78">
        <v>32</v>
      </c>
      <c r="F712" s="7" t="s">
        <v>101</v>
      </c>
      <c r="G712" s="83">
        <v>450</v>
      </c>
      <c r="H712" s="17">
        <f>E712*G712</f>
        <v>14400</v>
      </c>
      <c r="I712" s="80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34" ht="25.5" x14ac:dyDescent="0.25">
      <c r="A713" s="5">
        <v>704</v>
      </c>
      <c r="B713" s="13" t="s">
        <v>439</v>
      </c>
      <c r="C713" s="13" t="s">
        <v>451</v>
      </c>
      <c r="D713" s="14" t="s">
        <v>35</v>
      </c>
      <c r="E713" s="14"/>
      <c r="F713" s="14"/>
      <c r="G713" s="13"/>
      <c r="H713" s="88">
        <f>SUM(H714:H719)</f>
        <v>185200</v>
      </c>
      <c r="I713" s="14" t="s">
        <v>68</v>
      </c>
      <c r="J713" s="26"/>
      <c r="K713" s="23">
        <v>1</v>
      </c>
      <c r="L713" s="23"/>
      <c r="M713" s="23">
        <v>1</v>
      </c>
      <c r="N713" s="23"/>
      <c r="O713" s="23"/>
      <c r="P713" s="23">
        <v>1</v>
      </c>
      <c r="Q713" s="23"/>
      <c r="R713" s="23"/>
      <c r="S713" s="23">
        <v>1</v>
      </c>
      <c r="T713" s="23"/>
      <c r="U713" s="23"/>
      <c r="X713">
        <f>H713/4</f>
        <v>46300</v>
      </c>
      <c r="Z713">
        <f>X713</f>
        <v>46300</v>
      </c>
      <c r="AC713">
        <f>Z713</f>
        <v>46300</v>
      </c>
      <c r="AF713">
        <f>AC713</f>
        <v>46300</v>
      </c>
    </row>
    <row r="714" spans="1:34" x14ac:dyDescent="0.25">
      <c r="A714" s="5">
        <v>705</v>
      </c>
      <c r="B714" s="6"/>
      <c r="C714" s="6" t="s">
        <v>86</v>
      </c>
      <c r="D714" s="7"/>
      <c r="E714" s="5">
        <f>100*4</f>
        <v>400</v>
      </c>
      <c r="F714" s="7" t="s">
        <v>85</v>
      </c>
      <c r="G714" s="17">
        <v>120</v>
      </c>
      <c r="H714" s="17">
        <f>E714*G714</f>
        <v>48000</v>
      </c>
      <c r="I714" s="80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34" x14ac:dyDescent="0.25">
      <c r="A715" s="5">
        <v>706</v>
      </c>
      <c r="B715" s="6"/>
      <c r="C715" s="6" t="s">
        <v>87</v>
      </c>
      <c r="D715" s="7"/>
      <c r="E715" s="5">
        <f t="shared" ref="E715:E716" si="49">100*4</f>
        <v>400</v>
      </c>
      <c r="F715" s="7" t="s">
        <v>85</v>
      </c>
      <c r="G715" s="17">
        <v>180</v>
      </c>
      <c r="H715" s="17">
        <f t="shared" ref="H715:H719" si="50">E715*G715</f>
        <v>72000</v>
      </c>
      <c r="I715" s="80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34" x14ac:dyDescent="0.25">
      <c r="A716" s="5">
        <v>707</v>
      </c>
      <c r="B716" s="6"/>
      <c r="C716" s="6" t="s">
        <v>88</v>
      </c>
      <c r="D716" s="7"/>
      <c r="E716" s="5">
        <f t="shared" si="49"/>
        <v>400</v>
      </c>
      <c r="F716" s="7" t="s">
        <v>85</v>
      </c>
      <c r="G716" s="17">
        <v>120</v>
      </c>
      <c r="H716" s="17">
        <f t="shared" si="50"/>
        <v>48000</v>
      </c>
      <c r="I716" s="80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34" x14ac:dyDescent="0.25">
      <c r="A717" s="5">
        <v>708</v>
      </c>
      <c r="B717" s="6"/>
      <c r="C717" s="6" t="s">
        <v>106</v>
      </c>
      <c r="D717" s="7"/>
      <c r="E717" s="5">
        <f>10*4</f>
        <v>40</v>
      </c>
      <c r="F717" s="7" t="s">
        <v>101</v>
      </c>
      <c r="G717" s="17">
        <v>300</v>
      </c>
      <c r="H717" s="17">
        <f t="shared" si="50"/>
        <v>12000</v>
      </c>
      <c r="I717" s="80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34" s="1" customFormat="1" x14ac:dyDescent="0.25">
      <c r="A718" s="5">
        <v>709</v>
      </c>
      <c r="B718" s="6"/>
      <c r="C718" s="6" t="s">
        <v>452</v>
      </c>
      <c r="D718" s="7"/>
      <c r="E718" s="5">
        <f>10*4</f>
        <v>40</v>
      </c>
      <c r="F718" s="7" t="s">
        <v>108</v>
      </c>
      <c r="G718" s="17">
        <v>80</v>
      </c>
      <c r="H718" s="17">
        <f t="shared" si="50"/>
        <v>3200</v>
      </c>
      <c r="I718" s="80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34" s="1" customFormat="1" x14ac:dyDescent="0.25">
      <c r="A719" s="5">
        <v>710</v>
      </c>
      <c r="B719" s="6"/>
      <c r="C719" s="6" t="s">
        <v>453</v>
      </c>
      <c r="D719" s="7"/>
      <c r="E719" s="5">
        <f>5*4</f>
        <v>20</v>
      </c>
      <c r="F719" s="7" t="s">
        <v>108</v>
      </c>
      <c r="G719" s="17">
        <v>100</v>
      </c>
      <c r="H719" s="17">
        <f t="shared" si="50"/>
        <v>2000</v>
      </c>
      <c r="I719" s="80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34" s="1" customFormat="1" ht="25.5" x14ac:dyDescent="0.25">
      <c r="A720" s="5">
        <v>711</v>
      </c>
      <c r="B720" s="13" t="s">
        <v>439</v>
      </c>
      <c r="C720" s="13" t="s">
        <v>404</v>
      </c>
      <c r="D720" s="14" t="s">
        <v>35</v>
      </c>
      <c r="E720" s="14"/>
      <c r="F720" s="14"/>
      <c r="G720" s="13"/>
      <c r="H720" s="15">
        <f>H721+H722+H723+H724+H725</f>
        <v>258750</v>
      </c>
      <c r="I720" s="14" t="s">
        <v>68</v>
      </c>
      <c r="J720" s="16"/>
      <c r="K720" s="16"/>
      <c r="L720" s="16"/>
      <c r="M720" s="16"/>
      <c r="N720" s="16"/>
      <c r="O720" s="16"/>
      <c r="P720" s="16"/>
      <c r="Q720" s="16">
        <v>1</v>
      </c>
      <c r="R720" s="16"/>
      <c r="S720" s="16"/>
      <c r="T720" s="16"/>
      <c r="U720" s="16"/>
      <c r="AD720" s="210">
        <f>H720</f>
        <v>258750</v>
      </c>
    </row>
    <row r="721" spans="1:31" s="1" customFormat="1" x14ac:dyDescent="0.25">
      <c r="A721" s="5">
        <v>712</v>
      </c>
      <c r="B721" s="6"/>
      <c r="C721" s="81" t="s">
        <v>551</v>
      </c>
      <c r="D721" s="7"/>
      <c r="E721" s="76">
        <v>450</v>
      </c>
      <c r="F721" s="76" t="s">
        <v>39</v>
      </c>
      <c r="G721" s="82">
        <v>125</v>
      </c>
      <c r="H721" s="17">
        <f>E721*G721</f>
        <v>56250</v>
      </c>
      <c r="I721" s="80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31" s="1" customFormat="1" x14ac:dyDescent="0.25">
      <c r="A722" s="5">
        <v>713</v>
      </c>
      <c r="B722" s="6"/>
      <c r="C722" s="81" t="s">
        <v>552</v>
      </c>
      <c r="D722" s="7"/>
      <c r="E722" s="76">
        <v>450</v>
      </c>
      <c r="F722" s="76" t="s">
        <v>39</v>
      </c>
      <c r="G722" s="82">
        <v>120</v>
      </c>
      <c r="H722" s="17">
        <f t="shared" ref="H722:H725" si="51">E722*G722</f>
        <v>54000</v>
      </c>
      <c r="I722" s="80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31" s="1" customFormat="1" x14ac:dyDescent="0.25">
      <c r="A723" s="5">
        <v>714</v>
      </c>
      <c r="B723" s="6"/>
      <c r="C723" s="81" t="s">
        <v>553</v>
      </c>
      <c r="D723" s="7"/>
      <c r="E723" s="76">
        <v>450</v>
      </c>
      <c r="F723" s="76" t="s">
        <v>39</v>
      </c>
      <c r="G723" s="82">
        <v>170</v>
      </c>
      <c r="H723" s="17">
        <f t="shared" si="51"/>
        <v>76500</v>
      </c>
      <c r="I723" s="80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31" s="1" customFormat="1" x14ac:dyDescent="0.25">
      <c r="A724" s="5">
        <v>715</v>
      </c>
      <c r="B724" s="6"/>
      <c r="C724" s="81" t="s">
        <v>554</v>
      </c>
      <c r="D724" s="7"/>
      <c r="E724" s="76">
        <v>450</v>
      </c>
      <c r="F724" s="76" t="s">
        <v>39</v>
      </c>
      <c r="G724" s="82">
        <v>120</v>
      </c>
      <c r="H724" s="17">
        <f t="shared" si="51"/>
        <v>54000</v>
      </c>
      <c r="I724" s="80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31" s="1" customFormat="1" x14ac:dyDescent="0.25">
      <c r="A725" s="5">
        <v>716</v>
      </c>
      <c r="B725" s="6"/>
      <c r="C725" s="81" t="s">
        <v>555</v>
      </c>
      <c r="D725" s="7"/>
      <c r="E725" s="76">
        <v>45</v>
      </c>
      <c r="F725" s="76" t="s">
        <v>101</v>
      </c>
      <c r="G725" s="82">
        <v>400</v>
      </c>
      <c r="H725" s="17">
        <f t="shared" si="51"/>
        <v>18000</v>
      </c>
      <c r="I725" s="80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31" s="1" customFormat="1" ht="25.5" x14ac:dyDescent="0.25">
      <c r="A726" s="5">
        <v>717</v>
      </c>
      <c r="B726" s="13" t="s">
        <v>439</v>
      </c>
      <c r="C726" s="13" t="s">
        <v>279</v>
      </c>
      <c r="D726" s="14" t="s">
        <v>35</v>
      </c>
      <c r="E726" s="14"/>
      <c r="F726" s="14"/>
      <c r="G726" s="13"/>
      <c r="H726" s="15">
        <f>SUM(H727:H737)</f>
        <v>433961</v>
      </c>
      <c r="I726" s="14" t="s">
        <v>68</v>
      </c>
      <c r="J726" s="16"/>
      <c r="K726" s="16"/>
      <c r="L726" s="16"/>
      <c r="M726" s="16"/>
      <c r="N726" s="16"/>
      <c r="O726" s="16">
        <v>1</v>
      </c>
      <c r="P726" s="16"/>
      <c r="Q726" s="16"/>
      <c r="R726" s="16">
        <v>1</v>
      </c>
      <c r="S726" s="16"/>
      <c r="T726" s="16"/>
      <c r="U726" s="16"/>
      <c r="AB726" s="1">
        <f>H726/2</f>
        <v>216980.5</v>
      </c>
      <c r="AE726" s="1">
        <f>AB726</f>
        <v>216980.5</v>
      </c>
    </row>
    <row r="727" spans="1:31" s="1" customFormat="1" x14ac:dyDescent="0.25">
      <c r="A727" s="5">
        <v>718</v>
      </c>
      <c r="B727" s="6"/>
      <c r="C727" s="6" t="s">
        <v>84</v>
      </c>
      <c r="D727" s="7"/>
      <c r="E727" s="5">
        <v>494</v>
      </c>
      <c r="F727" s="7" t="s">
        <v>85</v>
      </c>
      <c r="G727" s="17">
        <v>150</v>
      </c>
      <c r="H727" s="17">
        <f>E727*G727</f>
        <v>74100</v>
      </c>
      <c r="I727" s="80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31" s="1" customFormat="1" x14ac:dyDescent="0.25">
      <c r="A728" s="5">
        <v>719</v>
      </c>
      <c r="B728" s="6"/>
      <c r="C728" s="6" t="s">
        <v>86</v>
      </c>
      <c r="D728" s="7"/>
      <c r="E728" s="5">
        <v>494</v>
      </c>
      <c r="F728" s="7" t="s">
        <v>85</v>
      </c>
      <c r="G728" s="17">
        <v>120</v>
      </c>
      <c r="H728" s="17">
        <f t="shared" ref="H728:H737" si="52">E728*G728</f>
        <v>59280</v>
      </c>
      <c r="I728" s="80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31" s="1" customFormat="1" x14ac:dyDescent="0.25">
      <c r="A729" s="5">
        <v>720</v>
      </c>
      <c r="B729" s="6"/>
      <c r="C729" s="6" t="s">
        <v>87</v>
      </c>
      <c r="D729" s="7"/>
      <c r="E729" s="5">
        <v>494</v>
      </c>
      <c r="F729" s="7" t="s">
        <v>85</v>
      </c>
      <c r="G729" s="17">
        <v>180</v>
      </c>
      <c r="H729" s="17">
        <f t="shared" si="52"/>
        <v>88920</v>
      </c>
      <c r="I729" s="80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31" s="1" customFormat="1" x14ac:dyDescent="0.25">
      <c r="A730" s="5">
        <v>721</v>
      </c>
      <c r="B730" s="6"/>
      <c r="C730" s="6" t="s">
        <v>88</v>
      </c>
      <c r="D730" s="7"/>
      <c r="E730" s="5">
        <v>494</v>
      </c>
      <c r="F730" s="7" t="s">
        <v>85</v>
      </c>
      <c r="G730" s="17">
        <v>120</v>
      </c>
      <c r="H730" s="17">
        <f t="shared" si="52"/>
        <v>59280</v>
      </c>
      <c r="I730" s="173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31" s="1" customFormat="1" x14ac:dyDescent="0.25">
      <c r="A731" s="5">
        <v>722</v>
      </c>
      <c r="B731" s="6"/>
      <c r="C731" s="6" t="s">
        <v>89</v>
      </c>
      <c r="D731" s="7"/>
      <c r="E731" s="5">
        <v>492</v>
      </c>
      <c r="F731" s="7" t="s">
        <v>85</v>
      </c>
      <c r="G731" s="17">
        <v>200</v>
      </c>
      <c r="H731" s="17">
        <f t="shared" si="52"/>
        <v>98400</v>
      </c>
      <c r="I731" s="80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31" s="1" customFormat="1" x14ac:dyDescent="0.25">
      <c r="A732" s="5">
        <v>723</v>
      </c>
      <c r="B732" s="6"/>
      <c r="C732" s="6" t="s">
        <v>454</v>
      </c>
      <c r="D732" s="7"/>
      <c r="E732" s="5">
        <v>60</v>
      </c>
      <c r="F732" s="7" t="s">
        <v>108</v>
      </c>
      <c r="G732" s="17">
        <v>150</v>
      </c>
      <c r="H732" s="17">
        <f t="shared" si="52"/>
        <v>9000</v>
      </c>
      <c r="I732" s="173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31" s="1" customFormat="1" x14ac:dyDescent="0.25">
      <c r="A733" s="5">
        <v>724</v>
      </c>
      <c r="B733" s="6"/>
      <c r="C733" s="6" t="s">
        <v>453</v>
      </c>
      <c r="D733" s="7"/>
      <c r="E733" s="5">
        <v>60</v>
      </c>
      <c r="F733" s="7" t="s">
        <v>108</v>
      </c>
      <c r="G733" s="17">
        <v>100</v>
      </c>
      <c r="H733" s="17">
        <f t="shared" si="52"/>
        <v>6000</v>
      </c>
      <c r="I733" s="80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31" s="1" customFormat="1" x14ac:dyDescent="0.25">
      <c r="A734" s="5">
        <v>725</v>
      </c>
      <c r="B734" s="6"/>
      <c r="C734" s="6" t="s">
        <v>455</v>
      </c>
      <c r="D734" s="7"/>
      <c r="E734" s="5">
        <v>584</v>
      </c>
      <c r="F734" s="7" t="s">
        <v>153</v>
      </c>
      <c r="G734" s="17">
        <v>35</v>
      </c>
      <c r="H734" s="17">
        <f t="shared" si="52"/>
        <v>20440</v>
      </c>
      <c r="I734" s="175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31" s="1" customFormat="1" x14ac:dyDescent="0.25">
      <c r="A735" s="5">
        <v>726</v>
      </c>
      <c r="B735" s="6"/>
      <c r="C735" s="6" t="s">
        <v>456</v>
      </c>
      <c r="D735" s="7"/>
      <c r="E735" s="5">
        <v>30</v>
      </c>
      <c r="F735" s="7" t="s">
        <v>108</v>
      </c>
      <c r="G735" s="17">
        <v>120</v>
      </c>
      <c r="H735" s="17">
        <f t="shared" si="52"/>
        <v>3600</v>
      </c>
      <c r="I735" s="80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86">
        <f>455150</f>
        <v>455150</v>
      </c>
    </row>
    <row r="736" spans="1:31" s="1" customFormat="1" x14ac:dyDescent="0.25">
      <c r="A736" s="5">
        <v>727</v>
      </c>
      <c r="B736" s="6"/>
      <c r="C736" s="6" t="s">
        <v>192</v>
      </c>
      <c r="D736" s="7"/>
      <c r="E736" s="5">
        <v>101</v>
      </c>
      <c r="F736" s="7" t="s">
        <v>193</v>
      </c>
      <c r="G736" s="17">
        <v>41</v>
      </c>
      <c r="H736" s="17">
        <f t="shared" si="52"/>
        <v>4141</v>
      </c>
      <c r="I736" s="80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86"/>
    </row>
    <row r="737" spans="1:32" s="1" customFormat="1" x14ac:dyDescent="0.25">
      <c r="A737" s="5">
        <v>728</v>
      </c>
      <c r="B737" s="6"/>
      <c r="C737" s="6" t="s">
        <v>191</v>
      </c>
      <c r="D737" s="7"/>
      <c r="E737" s="5">
        <v>100</v>
      </c>
      <c r="F737" s="7" t="s">
        <v>183</v>
      </c>
      <c r="G737" s="17">
        <v>108</v>
      </c>
      <c r="H737" s="17">
        <f t="shared" si="52"/>
        <v>10800</v>
      </c>
      <c r="I737" s="80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86">
        <v>21189</v>
      </c>
    </row>
    <row r="738" spans="1:32" s="1" customFormat="1" ht="25.5" x14ac:dyDescent="0.25">
      <c r="A738" s="5">
        <v>729</v>
      </c>
      <c r="B738" s="13" t="s">
        <v>439</v>
      </c>
      <c r="C738" s="13" t="s">
        <v>294</v>
      </c>
      <c r="D738" s="14" t="s">
        <v>35</v>
      </c>
      <c r="E738" s="14"/>
      <c r="F738" s="14"/>
      <c r="G738" s="13"/>
      <c r="H738" s="15">
        <v>209060</v>
      </c>
      <c r="I738" s="14" t="s">
        <v>68</v>
      </c>
      <c r="J738" s="16"/>
      <c r="K738" s="23">
        <v>1</v>
      </c>
      <c r="L738" s="23"/>
      <c r="M738" s="23">
        <v>1</v>
      </c>
      <c r="N738" s="23"/>
      <c r="O738" s="23"/>
      <c r="P738" s="23">
        <v>1</v>
      </c>
      <c r="Q738" s="23"/>
      <c r="R738" s="23"/>
      <c r="S738" s="23">
        <v>1</v>
      </c>
      <c r="T738" s="23"/>
      <c r="U738" s="23"/>
      <c r="V738" s="186">
        <f>V735-V737</f>
        <v>433961</v>
      </c>
      <c r="X738" s="1">
        <f>H738/4</f>
        <v>52265</v>
      </c>
      <c r="Z738" s="1">
        <f>X738</f>
        <v>52265</v>
      </c>
      <c r="AC738" s="1">
        <f>Z738</f>
        <v>52265</v>
      </c>
      <c r="AF738" s="1">
        <f>AC738</f>
        <v>52265</v>
      </c>
    </row>
    <row r="739" spans="1:32" s="1" customFormat="1" x14ac:dyDescent="0.25">
      <c r="A739" s="5">
        <v>730</v>
      </c>
      <c r="B739" s="6"/>
      <c r="C739" s="6" t="s">
        <v>457</v>
      </c>
      <c r="D739" s="7"/>
      <c r="E739" s="5">
        <v>360</v>
      </c>
      <c r="F739" s="7" t="s">
        <v>85</v>
      </c>
      <c r="G739" s="17">
        <v>120</v>
      </c>
      <c r="H739" s="17">
        <v>43200</v>
      </c>
      <c r="I739" s="80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32" s="1" customFormat="1" x14ac:dyDescent="0.25">
      <c r="A740" s="5">
        <v>731</v>
      </c>
      <c r="B740" s="6"/>
      <c r="C740" s="6" t="s">
        <v>458</v>
      </c>
      <c r="D740" s="7"/>
      <c r="E740" s="5">
        <v>360</v>
      </c>
      <c r="F740" s="7" t="s">
        <v>85</v>
      </c>
      <c r="G740" s="17">
        <v>120</v>
      </c>
      <c r="H740" s="17">
        <v>43200</v>
      </c>
      <c r="I740" s="80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32" s="1" customFormat="1" x14ac:dyDescent="0.25">
      <c r="A741" s="5">
        <v>732</v>
      </c>
      <c r="B741" s="6"/>
      <c r="C741" s="6" t="s">
        <v>459</v>
      </c>
      <c r="D741" s="7"/>
      <c r="E741" s="5">
        <v>360</v>
      </c>
      <c r="F741" s="7" t="s">
        <v>85</v>
      </c>
      <c r="G741" s="17">
        <v>150</v>
      </c>
      <c r="H741" s="17">
        <v>54000</v>
      </c>
      <c r="I741" s="80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32" s="1" customFormat="1" x14ac:dyDescent="0.25">
      <c r="A742" s="5">
        <v>733</v>
      </c>
      <c r="B742" s="6"/>
      <c r="C742" s="6" t="s">
        <v>460</v>
      </c>
      <c r="D742" s="7"/>
      <c r="E742" s="5">
        <v>360</v>
      </c>
      <c r="F742" s="7" t="s">
        <v>85</v>
      </c>
      <c r="G742" s="17">
        <v>120</v>
      </c>
      <c r="H742" s="17">
        <v>43200</v>
      </c>
      <c r="I742" s="80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32" s="1" customFormat="1" x14ac:dyDescent="0.25">
      <c r="A743" s="5">
        <v>734</v>
      </c>
      <c r="B743" s="6"/>
      <c r="C743" s="6" t="s">
        <v>89</v>
      </c>
      <c r="D743" s="7"/>
      <c r="E743" s="5">
        <v>60</v>
      </c>
      <c r="F743" s="7" t="s">
        <v>85</v>
      </c>
      <c r="G743" s="17">
        <v>180</v>
      </c>
      <c r="H743" s="17">
        <v>10800</v>
      </c>
      <c r="I743" s="80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32" s="1" customFormat="1" x14ac:dyDescent="0.25">
      <c r="A744" s="5">
        <v>735</v>
      </c>
      <c r="B744" s="6"/>
      <c r="C744" s="6" t="s">
        <v>461</v>
      </c>
      <c r="D744" s="7"/>
      <c r="E744" s="5">
        <v>120</v>
      </c>
      <c r="F744" s="7" t="s">
        <v>193</v>
      </c>
      <c r="G744" s="17">
        <v>35</v>
      </c>
      <c r="H744" s="17">
        <v>4200</v>
      </c>
      <c r="I744" s="80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32" s="1" customFormat="1" x14ac:dyDescent="0.25">
      <c r="A745" s="5">
        <v>736</v>
      </c>
      <c r="B745" s="6"/>
      <c r="C745" s="6" t="s">
        <v>194</v>
      </c>
      <c r="D745" s="7"/>
      <c r="E745" s="5">
        <v>16</v>
      </c>
      <c r="F745" s="7" t="s">
        <v>108</v>
      </c>
      <c r="G745" s="17">
        <v>100</v>
      </c>
      <c r="H745" s="17">
        <v>1600</v>
      </c>
      <c r="I745" s="80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32" s="1" customFormat="1" x14ac:dyDescent="0.25">
      <c r="A746" s="5">
        <v>737</v>
      </c>
      <c r="B746" s="6"/>
      <c r="C746" s="6" t="s">
        <v>119</v>
      </c>
      <c r="D746" s="7"/>
      <c r="E746" s="5">
        <v>16</v>
      </c>
      <c r="F746" s="7" t="s">
        <v>108</v>
      </c>
      <c r="G746" s="17">
        <v>125</v>
      </c>
      <c r="H746" s="17">
        <v>2000</v>
      </c>
      <c r="I746" s="80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32" s="1" customFormat="1" x14ac:dyDescent="0.25">
      <c r="A747" s="5">
        <v>738</v>
      </c>
      <c r="B747" s="6"/>
      <c r="C747" s="6" t="s">
        <v>190</v>
      </c>
      <c r="D747" s="7"/>
      <c r="E747" s="5">
        <v>20</v>
      </c>
      <c r="F747" s="7" t="s">
        <v>108</v>
      </c>
      <c r="G747" s="17">
        <v>100</v>
      </c>
      <c r="H747" s="17">
        <v>2000</v>
      </c>
      <c r="I747" s="80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32" s="1" customFormat="1" x14ac:dyDescent="0.25">
      <c r="A748" s="5">
        <v>739</v>
      </c>
      <c r="B748" s="6"/>
      <c r="C748" s="6" t="s">
        <v>106</v>
      </c>
      <c r="D748" s="7"/>
      <c r="E748" s="5">
        <v>12</v>
      </c>
      <c r="F748" s="7" t="s">
        <v>101</v>
      </c>
      <c r="G748" s="17">
        <v>405</v>
      </c>
      <c r="H748" s="17">
        <v>4860</v>
      </c>
      <c r="I748" s="80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32" s="1" customFormat="1" ht="25.5" x14ac:dyDescent="0.25">
      <c r="A749" s="5">
        <v>740</v>
      </c>
      <c r="B749" s="13" t="s">
        <v>439</v>
      </c>
      <c r="C749" s="13" t="s">
        <v>357</v>
      </c>
      <c r="D749" s="14" t="s">
        <v>35</v>
      </c>
      <c r="E749" s="14"/>
      <c r="F749" s="14"/>
      <c r="G749" s="13"/>
      <c r="H749" s="15">
        <v>274500</v>
      </c>
      <c r="I749" s="14" t="s">
        <v>68</v>
      </c>
      <c r="J749" s="16"/>
      <c r="K749" s="23"/>
      <c r="L749" s="23">
        <v>1</v>
      </c>
      <c r="M749" s="23"/>
      <c r="N749" s="23"/>
      <c r="O749" s="23"/>
      <c r="P749" s="23">
        <v>1</v>
      </c>
      <c r="Q749" s="23"/>
      <c r="R749" s="23"/>
      <c r="S749" s="23"/>
      <c r="T749" s="23"/>
      <c r="U749" s="23"/>
      <c r="Y749" s="1">
        <f>H749/2</f>
        <v>137250</v>
      </c>
      <c r="AC749" s="1">
        <f>Y749</f>
        <v>137250</v>
      </c>
    </row>
    <row r="750" spans="1:32" s="1" customFormat="1" x14ac:dyDescent="0.25">
      <c r="A750" s="5">
        <v>741</v>
      </c>
      <c r="B750" s="6"/>
      <c r="C750" s="6" t="s">
        <v>468</v>
      </c>
      <c r="D750" s="7"/>
      <c r="E750" s="5">
        <v>600</v>
      </c>
      <c r="F750" s="7" t="s">
        <v>85</v>
      </c>
      <c r="G750" s="17">
        <v>120</v>
      </c>
      <c r="H750" s="17">
        <v>72000</v>
      </c>
      <c r="I750" s="80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32" s="1" customFormat="1" x14ac:dyDescent="0.25">
      <c r="A751" s="5">
        <v>742</v>
      </c>
      <c r="B751" s="6"/>
      <c r="C751" s="6" t="s">
        <v>469</v>
      </c>
      <c r="D751" s="7"/>
      <c r="E751" s="5">
        <v>600</v>
      </c>
      <c r="F751" s="7" t="s">
        <v>85</v>
      </c>
      <c r="G751" s="17">
        <v>120</v>
      </c>
      <c r="H751" s="17">
        <v>72000</v>
      </c>
      <c r="I751" s="80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32" s="1" customFormat="1" x14ac:dyDescent="0.25">
      <c r="A752" s="5">
        <v>743</v>
      </c>
      <c r="B752" s="6"/>
      <c r="C752" s="6" t="s">
        <v>470</v>
      </c>
      <c r="D752" s="7"/>
      <c r="E752" s="5">
        <v>600</v>
      </c>
      <c r="F752" s="7" t="s">
        <v>85</v>
      </c>
      <c r="G752" s="17">
        <v>150</v>
      </c>
      <c r="H752" s="17">
        <v>90000</v>
      </c>
      <c r="I752" s="80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32" s="1" customFormat="1" x14ac:dyDescent="0.25">
      <c r="A753" s="5">
        <v>744</v>
      </c>
      <c r="B753" s="6"/>
      <c r="C753" s="6" t="s">
        <v>471</v>
      </c>
      <c r="D753" s="7"/>
      <c r="E753" s="5">
        <v>600</v>
      </c>
      <c r="F753" s="7" t="s">
        <v>153</v>
      </c>
      <c r="G753" s="17">
        <v>25</v>
      </c>
      <c r="H753" s="17">
        <v>15000</v>
      </c>
      <c r="I753" s="80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32" s="1" customFormat="1" x14ac:dyDescent="0.25">
      <c r="A754" s="5">
        <v>745</v>
      </c>
      <c r="B754" s="6"/>
      <c r="C754" s="6" t="s">
        <v>472</v>
      </c>
      <c r="D754" s="7"/>
      <c r="E754" s="5">
        <v>8</v>
      </c>
      <c r="F754" s="7" t="s">
        <v>108</v>
      </c>
      <c r="G754" s="17">
        <v>400</v>
      </c>
      <c r="H754" s="17">
        <v>3200</v>
      </c>
      <c r="I754" s="80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32" s="1" customFormat="1" x14ac:dyDescent="0.25">
      <c r="A755" s="5">
        <v>746</v>
      </c>
      <c r="B755" s="6"/>
      <c r="C755" s="6" t="s">
        <v>473</v>
      </c>
      <c r="D755" s="7"/>
      <c r="E755" s="5">
        <v>8</v>
      </c>
      <c r="F755" s="7" t="s">
        <v>474</v>
      </c>
      <c r="G755" s="17">
        <v>82.5</v>
      </c>
      <c r="H755" s="17">
        <v>660</v>
      </c>
      <c r="I755" s="80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32" s="1" customFormat="1" x14ac:dyDescent="0.25">
      <c r="A756" s="5">
        <v>747</v>
      </c>
      <c r="B756" s="6"/>
      <c r="C756" s="6" t="s">
        <v>475</v>
      </c>
      <c r="D756" s="7"/>
      <c r="E756" s="5">
        <v>8</v>
      </c>
      <c r="F756" s="7" t="s">
        <v>108</v>
      </c>
      <c r="G756" s="17">
        <v>80</v>
      </c>
      <c r="H756" s="17">
        <v>640</v>
      </c>
      <c r="I756" s="80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32" s="1" customFormat="1" x14ac:dyDescent="0.25">
      <c r="A757" s="5">
        <v>748</v>
      </c>
      <c r="B757" s="6"/>
      <c r="C757" s="6" t="s">
        <v>476</v>
      </c>
      <c r="D757" s="7"/>
      <c r="E757" s="5">
        <v>600</v>
      </c>
      <c r="F757" s="7" t="s">
        <v>193</v>
      </c>
      <c r="G757" s="17">
        <v>35</v>
      </c>
      <c r="H757" s="17">
        <v>21000</v>
      </c>
      <c r="I757" s="80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32" s="1" customFormat="1" ht="25.5" x14ac:dyDescent="0.25">
      <c r="A758" s="5">
        <v>749</v>
      </c>
      <c r="B758" s="13" t="s">
        <v>439</v>
      </c>
      <c r="C758" s="13" t="s">
        <v>317</v>
      </c>
      <c r="D758" s="14" t="s">
        <v>35</v>
      </c>
      <c r="E758" s="14"/>
      <c r="F758" s="14"/>
      <c r="G758" s="13"/>
      <c r="H758" s="15">
        <v>88000</v>
      </c>
      <c r="I758" s="14" t="s">
        <v>68</v>
      </c>
      <c r="J758" s="16"/>
      <c r="K758" s="23"/>
      <c r="L758" s="23"/>
      <c r="M758" s="23">
        <v>1</v>
      </c>
      <c r="N758" s="23"/>
      <c r="O758" s="23"/>
      <c r="P758" s="23"/>
      <c r="Q758" s="23"/>
      <c r="R758" s="23"/>
      <c r="S758" s="23">
        <v>1</v>
      </c>
      <c r="T758" s="23"/>
      <c r="U758" s="23"/>
      <c r="Z758" s="1">
        <f>H758/2</f>
        <v>44000</v>
      </c>
      <c r="AF758" s="1">
        <f>Z758</f>
        <v>44000</v>
      </c>
    </row>
    <row r="759" spans="1:32" s="1" customFormat="1" x14ac:dyDescent="0.25">
      <c r="A759" s="5">
        <v>750</v>
      </c>
      <c r="B759" s="6"/>
      <c r="C759" s="6" t="s">
        <v>481</v>
      </c>
      <c r="D759" s="7"/>
      <c r="E759" s="5">
        <v>8</v>
      </c>
      <c r="F759" s="7" t="s">
        <v>101</v>
      </c>
      <c r="G759" s="17">
        <v>350</v>
      </c>
      <c r="H759" s="17">
        <v>2800</v>
      </c>
      <c r="I759" s="80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32" s="1" customFormat="1" x14ac:dyDescent="0.25">
      <c r="A760" s="5">
        <v>751</v>
      </c>
      <c r="B760" s="6"/>
      <c r="C760" s="6" t="s">
        <v>482</v>
      </c>
      <c r="D760" s="7"/>
      <c r="E760" s="5">
        <v>120</v>
      </c>
      <c r="F760" s="7" t="s">
        <v>85</v>
      </c>
      <c r="G760" s="17">
        <v>130</v>
      </c>
      <c r="H760" s="17">
        <v>15600</v>
      </c>
      <c r="I760" s="80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32" s="1" customFormat="1" x14ac:dyDescent="0.25">
      <c r="A761" s="5">
        <v>752</v>
      </c>
      <c r="B761" s="6"/>
      <c r="C761" s="6" t="s">
        <v>483</v>
      </c>
      <c r="D761" s="7"/>
      <c r="E761" s="5">
        <v>120</v>
      </c>
      <c r="F761" s="7" t="s">
        <v>85</v>
      </c>
      <c r="G761" s="17">
        <v>150</v>
      </c>
      <c r="H761" s="17">
        <v>18000</v>
      </c>
      <c r="I761" s="80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32" s="1" customFormat="1" x14ac:dyDescent="0.25">
      <c r="A762" s="5">
        <v>753</v>
      </c>
      <c r="B762" s="6"/>
      <c r="C762" s="6" t="s">
        <v>484</v>
      </c>
      <c r="D762" s="7"/>
      <c r="E762" s="5">
        <v>120</v>
      </c>
      <c r="F762" s="7" t="s">
        <v>85</v>
      </c>
      <c r="G762" s="17">
        <v>120</v>
      </c>
      <c r="H762" s="17">
        <v>14400</v>
      </c>
      <c r="I762" s="80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32" s="1" customFormat="1" x14ac:dyDescent="0.25">
      <c r="A763" s="5">
        <v>754</v>
      </c>
      <c r="B763" s="6"/>
      <c r="C763" s="6" t="s">
        <v>485</v>
      </c>
      <c r="D763" s="7"/>
      <c r="E763" s="5">
        <v>120</v>
      </c>
      <c r="F763" s="7" t="s">
        <v>85</v>
      </c>
      <c r="G763" s="17">
        <v>120</v>
      </c>
      <c r="H763" s="17">
        <v>14400</v>
      </c>
      <c r="I763" s="80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32" s="1" customFormat="1" x14ac:dyDescent="0.25">
      <c r="A764" s="5">
        <v>755</v>
      </c>
      <c r="B764" s="6"/>
      <c r="C764" s="6" t="s">
        <v>486</v>
      </c>
      <c r="D764" s="7"/>
      <c r="E764" s="5">
        <v>100</v>
      </c>
      <c r="F764" s="7" t="s">
        <v>85</v>
      </c>
      <c r="G764" s="17">
        <v>180</v>
      </c>
      <c r="H764" s="17">
        <v>18000</v>
      </c>
      <c r="I764" s="80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32" s="1" customFormat="1" x14ac:dyDescent="0.25">
      <c r="A765" s="5">
        <v>756</v>
      </c>
      <c r="B765" s="6"/>
      <c r="C765" s="6" t="s">
        <v>487</v>
      </c>
      <c r="D765" s="7"/>
      <c r="E765" s="5">
        <v>120</v>
      </c>
      <c r="F765" s="7" t="s">
        <v>193</v>
      </c>
      <c r="G765" s="17">
        <v>40</v>
      </c>
      <c r="H765" s="17">
        <v>4800</v>
      </c>
      <c r="I765" s="80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32" x14ac:dyDescent="0.25">
      <c r="A766" s="5">
        <v>757</v>
      </c>
      <c r="B766" s="6"/>
      <c r="C766" s="6" t="s">
        <v>84</v>
      </c>
      <c r="D766" s="7"/>
      <c r="E766" s="5">
        <v>100</v>
      </c>
      <c r="F766" s="7" t="s">
        <v>85</v>
      </c>
      <c r="G766" s="17">
        <v>120</v>
      </c>
      <c r="H766" s="17">
        <v>12000</v>
      </c>
      <c r="I766" s="80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32" x14ac:dyDescent="0.25">
      <c r="A767" s="5">
        <v>758</v>
      </c>
      <c r="B767" s="6"/>
      <c r="C767" s="6" t="s">
        <v>86</v>
      </c>
      <c r="D767" s="7"/>
      <c r="E767" s="5">
        <v>160</v>
      </c>
      <c r="F767" s="7" t="s">
        <v>85</v>
      </c>
      <c r="G767" s="17">
        <v>100</v>
      </c>
      <c r="H767" s="17">
        <v>16000</v>
      </c>
      <c r="I767" s="80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32" x14ac:dyDescent="0.25">
      <c r="A768" s="5">
        <v>759</v>
      </c>
      <c r="B768" s="6"/>
      <c r="C768" s="6" t="s">
        <v>87</v>
      </c>
      <c r="D768" s="7"/>
      <c r="E768" s="5">
        <v>160</v>
      </c>
      <c r="F768" s="7" t="s">
        <v>85</v>
      </c>
      <c r="G768" s="17">
        <v>150</v>
      </c>
      <c r="H768" s="17">
        <v>24000</v>
      </c>
      <c r="I768" s="80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30" x14ac:dyDescent="0.25">
      <c r="A769" s="5">
        <v>760</v>
      </c>
      <c r="B769" s="6"/>
      <c r="C769" s="6" t="s">
        <v>88</v>
      </c>
      <c r="D769" s="7"/>
      <c r="E769" s="5">
        <v>160</v>
      </c>
      <c r="F769" s="7" t="s">
        <v>85</v>
      </c>
      <c r="G769" s="17">
        <v>100</v>
      </c>
      <c r="H769" s="17">
        <v>16000</v>
      </c>
      <c r="I769" s="80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30" x14ac:dyDescent="0.25">
      <c r="A770" s="5">
        <v>761</v>
      </c>
      <c r="B770" s="6"/>
      <c r="C770" s="6" t="s">
        <v>106</v>
      </c>
      <c r="D770" s="7"/>
      <c r="E770" s="5">
        <v>80</v>
      </c>
      <c r="F770" s="7" t="s">
        <v>153</v>
      </c>
      <c r="G770" s="17">
        <v>25</v>
      </c>
      <c r="H770" s="17">
        <v>2000</v>
      </c>
      <c r="I770" s="80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30" ht="25.5" x14ac:dyDescent="0.25">
      <c r="A771" s="5">
        <v>762</v>
      </c>
      <c r="B771" s="13" t="s">
        <v>439</v>
      </c>
      <c r="C771" s="13" t="s">
        <v>415</v>
      </c>
      <c r="D771" s="14" t="s">
        <v>35</v>
      </c>
      <c r="E771" s="14"/>
      <c r="F771" s="14"/>
      <c r="G771" s="13"/>
      <c r="H771" s="15">
        <f>H772+H773+H774+H775+H776+H777</f>
        <v>45724</v>
      </c>
      <c r="I771" s="14" t="s">
        <v>68</v>
      </c>
      <c r="J771" s="16"/>
      <c r="K771" s="16">
        <v>1</v>
      </c>
      <c r="L771" s="16"/>
      <c r="M771" s="16"/>
      <c r="N771" s="16"/>
      <c r="O771" s="16"/>
      <c r="P771" s="16"/>
      <c r="Q771" s="16">
        <v>1</v>
      </c>
      <c r="R771" s="16"/>
      <c r="S771" s="16"/>
      <c r="T771" s="16"/>
      <c r="U771" s="16"/>
      <c r="X771">
        <f>H771/2</f>
        <v>22862</v>
      </c>
      <c r="AD771">
        <f>X771</f>
        <v>22862</v>
      </c>
    </row>
    <row r="772" spans="1:30" x14ac:dyDescent="0.25">
      <c r="A772" s="5">
        <v>763</v>
      </c>
      <c r="B772" s="6"/>
      <c r="C772" s="6" t="s">
        <v>86</v>
      </c>
      <c r="D772" s="7"/>
      <c r="E772" s="5">
        <f>40*2</f>
        <v>80</v>
      </c>
      <c r="F772" s="7" t="s">
        <v>85</v>
      </c>
      <c r="G772" s="17">
        <v>120</v>
      </c>
      <c r="H772" s="17">
        <f>E772*G772</f>
        <v>9600</v>
      </c>
      <c r="I772" s="80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30" x14ac:dyDescent="0.25">
      <c r="A773" s="5">
        <v>764</v>
      </c>
      <c r="B773" s="6"/>
      <c r="C773" s="6" t="s">
        <v>87</v>
      </c>
      <c r="D773" s="7"/>
      <c r="E773" s="5">
        <f>40*2</f>
        <v>80</v>
      </c>
      <c r="F773" s="7" t="s">
        <v>85</v>
      </c>
      <c r="G773" s="17">
        <v>150</v>
      </c>
      <c r="H773" s="17">
        <f t="shared" ref="H773:H777" si="53">E773*G773</f>
        <v>12000</v>
      </c>
      <c r="I773" s="80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30" x14ac:dyDescent="0.25">
      <c r="A774" s="5">
        <v>765</v>
      </c>
      <c r="B774" s="6"/>
      <c r="C774" s="6" t="s">
        <v>467</v>
      </c>
      <c r="D774" s="7"/>
      <c r="E774" s="5">
        <v>280</v>
      </c>
      <c r="F774" s="7" t="s">
        <v>153</v>
      </c>
      <c r="G774" s="17">
        <v>35</v>
      </c>
      <c r="H774" s="17">
        <f t="shared" si="53"/>
        <v>9800</v>
      </c>
      <c r="I774" s="80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30" x14ac:dyDescent="0.25">
      <c r="A775" s="5">
        <v>766</v>
      </c>
      <c r="B775" s="6"/>
      <c r="C775" s="6" t="s">
        <v>192</v>
      </c>
      <c r="D775" s="7"/>
      <c r="E775" s="5">
        <v>280</v>
      </c>
      <c r="F775" s="7" t="s">
        <v>193</v>
      </c>
      <c r="G775" s="17">
        <v>35</v>
      </c>
      <c r="H775" s="17">
        <f t="shared" si="53"/>
        <v>9800</v>
      </c>
      <c r="I775" s="80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30" x14ac:dyDescent="0.25">
      <c r="A776" s="5">
        <v>767</v>
      </c>
      <c r="B776" s="6"/>
      <c r="C776" s="6" t="s">
        <v>119</v>
      </c>
      <c r="D776" s="7"/>
      <c r="E776" s="5">
        <v>20</v>
      </c>
      <c r="F776" s="7" t="s">
        <v>108</v>
      </c>
      <c r="G776" s="17">
        <v>180</v>
      </c>
      <c r="H776" s="17">
        <f t="shared" si="53"/>
        <v>3600</v>
      </c>
      <c r="I776" s="80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30" x14ac:dyDescent="0.25">
      <c r="A777" s="5">
        <v>768</v>
      </c>
      <c r="B777" s="6"/>
      <c r="C777" s="6" t="s">
        <v>194</v>
      </c>
      <c r="D777" s="7"/>
      <c r="E777" s="5">
        <v>16</v>
      </c>
      <c r="F777" s="7" t="s">
        <v>108</v>
      </c>
      <c r="G777" s="17">
        <v>57.75</v>
      </c>
      <c r="H777" s="17">
        <f t="shared" si="53"/>
        <v>924</v>
      </c>
      <c r="I777" s="80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30" ht="25.5" x14ac:dyDescent="0.25">
      <c r="A778" s="5">
        <v>769</v>
      </c>
      <c r="B778" s="13" t="s">
        <v>439</v>
      </c>
      <c r="C778" s="13" t="s">
        <v>42</v>
      </c>
      <c r="D778" s="14" t="s">
        <v>35</v>
      </c>
      <c r="E778" s="14"/>
      <c r="F778" s="14"/>
      <c r="G778" s="13"/>
      <c r="H778" s="15">
        <v>49405</v>
      </c>
      <c r="I778" s="14" t="s">
        <v>68</v>
      </c>
      <c r="J778" s="16"/>
      <c r="K778" s="16"/>
      <c r="L778" s="16"/>
      <c r="M778" s="16"/>
      <c r="N778" s="16">
        <v>1</v>
      </c>
      <c r="O778" s="16"/>
      <c r="P778" s="16"/>
      <c r="Q778" s="16"/>
      <c r="R778" s="16"/>
      <c r="S778" s="16"/>
      <c r="T778" s="16"/>
      <c r="U778" s="16"/>
      <c r="V778" s="22" t="s">
        <v>43</v>
      </c>
      <c r="AA778" s="209">
        <f>H778</f>
        <v>49405</v>
      </c>
    </row>
    <row r="779" spans="1:30" x14ac:dyDescent="0.25">
      <c r="A779" s="5">
        <v>770</v>
      </c>
      <c r="B779" s="6"/>
      <c r="C779" s="6" t="s">
        <v>84</v>
      </c>
      <c r="D779" s="7"/>
      <c r="E779" s="5">
        <v>64</v>
      </c>
      <c r="F779" s="7" t="s">
        <v>85</v>
      </c>
      <c r="G779" s="17">
        <v>120</v>
      </c>
      <c r="H779" s="17">
        <v>7680</v>
      </c>
      <c r="I779" s="80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30" x14ac:dyDescent="0.25">
      <c r="A780" s="5">
        <v>771</v>
      </c>
      <c r="B780" s="6"/>
      <c r="C780" s="6" t="s">
        <v>86</v>
      </c>
      <c r="D780" s="7"/>
      <c r="E780" s="5">
        <v>64</v>
      </c>
      <c r="F780" s="7" t="s">
        <v>85</v>
      </c>
      <c r="G780" s="17">
        <v>120</v>
      </c>
      <c r="H780" s="17">
        <v>7680</v>
      </c>
      <c r="I780" s="80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30" x14ac:dyDescent="0.25">
      <c r="A781" s="5">
        <v>772</v>
      </c>
      <c r="B781" s="6"/>
      <c r="C781" s="6" t="s">
        <v>87</v>
      </c>
      <c r="D781" s="7"/>
      <c r="E781" s="5">
        <v>64</v>
      </c>
      <c r="F781" s="7" t="s">
        <v>85</v>
      </c>
      <c r="G781" s="17">
        <v>180</v>
      </c>
      <c r="H781" s="17">
        <v>11520</v>
      </c>
      <c r="I781" s="80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30" s="1" customFormat="1" x14ac:dyDescent="0.25">
      <c r="A782" s="5">
        <v>773</v>
      </c>
      <c r="B782" s="6"/>
      <c r="C782" s="6" t="s">
        <v>106</v>
      </c>
      <c r="D782" s="7"/>
      <c r="E782" s="5">
        <v>72</v>
      </c>
      <c r="F782" s="7" t="s">
        <v>101</v>
      </c>
      <c r="G782" s="17">
        <v>25</v>
      </c>
      <c r="H782" s="17">
        <v>1800</v>
      </c>
      <c r="I782" s="80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30" s="1" customFormat="1" x14ac:dyDescent="0.25">
      <c r="A783" s="5">
        <v>774</v>
      </c>
      <c r="B783" s="6"/>
      <c r="C783" s="6" t="s">
        <v>88</v>
      </c>
      <c r="D783" s="7"/>
      <c r="E783" s="5">
        <v>64</v>
      </c>
      <c r="F783" s="7" t="s">
        <v>85</v>
      </c>
      <c r="G783" s="17">
        <v>118</v>
      </c>
      <c r="H783" s="17">
        <v>7552</v>
      </c>
      <c r="I783" s="80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30" s="1" customFormat="1" x14ac:dyDescent="0.25">
      <c r="A784" s="5">
        <v>775</v>
      </c>
      <c r="B784" s="6"/>
      <c r="C784" s="6" t="s">
        <v>89</v>
      </c>
      <c r="D784" s="7"/>
      <c r="E784" s="5">
        <v>61</v>
      </c>
      <c r="F784" s="7" t="s">
        <v>85</v>
      </c>
      <c r="G784" s="17">
        <v>177</v>
      </c>
      <c r="H784" s="17">
        <v>10797</v>
      </c>
      <c r="I784" s="80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32" s="1" customFormat="1" x14ac:dyDescent="0.25">
      <c r="A785" s="5">
        <v>776</v>
      </c>
      <c r="B785" s="6"/>
      <c r="C785" s="6" t="s">
        <v>488</v>
      </c>
      <c r="D785" s="7"/>
      <c r="E785" s="5">
        <v>72</v>
      </c>
      <c r="F785" s="7" t="s">
        <v>193</v>
      </c>
      <c r="G785" s="17">
        <v>33</v>
      </c>
      <c r="H785" s="17">
        <v>2376</v>
      </c>
      <c r="I785" s="80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32" s="1" customFormat="1" x14ac:dyDescent="0.25">
      <c r="A786" s="5">
        <v>777</v>
      </c>
      <c r="B786" s="6"/>
      <c r="C786" s="6" t="s">
        <v>86</v>
      </c>
      <c r="D786" s="7"/>
      <c r="E786" s="5">
        <v>35</v>
      </c>
      <c r="F786" s="7" t="s">
        <v>85</v>
      </c>
      <c r="G786" s="17">
        <v>120</v>
      </c>
      <c r="H786" s="17">
        <v>4200</v>
      </c>
      <c r="I786" s="80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32" s="1" customFormat="1" x14ac:dyDescent="0.25">
      <c r="A787" s="5">
        <v>778</v>
      </c>
      <c r="B787" s="6"/>
      <c r="C787" s="6" t="s">
        <v>87</v>
      </c>
      <c r="D787" s="7"/>
      <c r="E787" s="5">
        <v>35</v>
      </c>
      <c r="F787" s="7" t="s">
        <v>85</v>
      </c>
      <c r="G787" s="17">
        <v>150</v>
      </c>
      <c r="H787" s="17">
        <v>5250</v>
      </c>
      <c r="I787" s="80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32" s="1" customFormat="1" x14ac:dyDescent="0.25">
      <c r="A788" s="5">
        <v>779</v>
      </c>
      <c r="B788" s="6"/>
      <c r="C788" s="6" t="s">
        <v>88</v>
      </c>
      <c r="D788" s="7"/>
      <c r="E788" s="5">
        <v>35</v>
      </c>
      <c r="F788" s="7" t="s">
        <v>85</v>
      </c>
      <c r="G788" s="17">
        <v>120</v>
      </c>
      <c r="H788" s="17">
        <v>4200</v>
      </c>
      <c r="I788" s="80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32" s="1" customFormat="1" x14ac:dyDescent="0.25">
      <c r="A789" s="5">
        <v>780</v>
      </c>
      <c r="B789" s="6"/>
      <c r="C789" s="6" t="s">
        <v>467</v>
      </c>
      <c r="D789" s="7"/>
      <c r="E789" s="5">
        <v>70</v>
      </c>
      <c r="F789" s="7" t="s">
        <v>153</v>
      </c>
      <c r="G789" s="17">
        <v>35</v>
      </c>
      <c r="H789" s="17">
        <v>2450</v>
      </c>
      <c r="I789" s="80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32" s="1" customFormat="1" x14ac:dyDescent="0.25">
      <c r="A790" s="5">
        <v>781</v>
      </c>
      <c r="B790" s="6"/>
      <c r="C790" s="6" t="s">
        <v>192</v>
      </c>
      <c r="D790" s="7"/>
      <c r="E790" s="5">
        <v>42</v>
      </c>
      <c r="F790" s="7" t="s">
        <v>193</v>
      </c>
      <c r="G790" s="17">
        <v>35</v>
      </c>
      <c r="H790" s="17">
        <v>1470</v>
      </c>
      <c r="I790" s="80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32" s="1" customFormat="1" x14ac:dyDescent="0.25">
      <c r="A791" s="5">
        <v>782</v>
      </c>
      <c r="B791" s="6"/>
      <c r="C791" s="6" t="s">
        <v>119</v>
      </c>
      <c r="D791" s="7"/>
      <c r="E791" s="5">
        <v>5</v>
      </c>
      <c r="F791" s="7" t="s">
        <v>108</v>
      </c>
      <c r="G791" s="17">
        <v>195</v>
      </c>
      <c r="H791" s="17">
        <v>975</v>
      </c>
      <c r="I791" s="80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32" s="1" customFormat="1" x14ac:dyDescent="0.25">
      <c r="A792" s="5">
        <v>783</v>
      </c>
      <c r="B792" s="6"/>
      <c r="C792" s="6" t="s">
        <v>490</v>
      </c>
      <c r="D792" s="7"/>
      <c r="E792" s="5">
        <v>1</v>
      </c>
      <c r="F792" s="7" t="s">
        <v>474</v>
      </c>
      <c r="G792" s="17">
        <v>105</v>
      </c>
      <c r="H792" s="17">
        <v>105</v>
      </c>
      <c r="I792" s="80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32" s="1" customFormat="1" x14ac:dyDescent="0.25">
      <c r="A793" s="5">
        <v>784</v>
      </c>
      <c r="B793" s="6"/>
      <c r="C793" s="6" t="s">
        <v>491</v>
      </c>
      <c r="D793" s="7"/>
      <c r="E793" s="5">
        <v>3</v>
      </c>
      <c r="F793" s="7" t="s">
        <v>108</v>
      </c>
      <c r="G793" s="17">
        <v>450</v>
      </c>
      <c r="H793" s="17">
        <v>1350</v>
      </c>
      <c r="I793" s="80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32" s="1" customFormat="1" ht="25.5" x14ac:dyDescent="0.25">
      <c r="A794" s="5">
        <v>785</v>
      </c>
      <c r="B794" s="13" t="s">
        <v>439</v>
      </c>
      <c r="C794" s="13" t="s">
        <v>313</v>
      </c>
      <c r="D794" s="14" t="s">
        <v>35</v>
      </c>
      <c r="E794" s="14"/>
      <c r="F794" s="14"/>
      <c r="G794" s="13"/>
      <c r="H794" s="15">
        <v>228280</v>
      </c>
      <c r="I794" s="14" t="s">
        <v>68</v>
      </c>
      <c r="J794" s="16"/>
      <c r="K794" s="23">
        <v>1</v>
      </c>
      <c r="L794" s="23"/>
      <c r="M794" s="23"/>
      <c r="N794" s="23">
        <v>1</v>
      </c>
      <c r="O794" s="23"/>
      <c r="P794" s="23"/>
      <c r="Q794" s="23">
        <v>1</v>
      </c>
      <c r="R794" s="23"/>
      <c r="S794" s="23">
        <v>1</v>
      </c>
      <c r="T794" s="23"/>
      <c r="U794" s="20"/>
      <c r="X794" s="1">
        <f>H794/4</f>
        <v>57070</v>
      </c>
      <c r="AA794" s="1">
        <f>X794</f>
        <v>57070</v>
      </c>
      <c r="AD794" s="1">
        <f>AA794</f>
        <v>57070</v>
      </c>
      <c r="AF794" s="1">
        <f>AD794</f>
        <v>57070</v>
      </c>
    </row>
    <row r="795" spans="1:32" s="1" customFormat="1" x14ac:dyDescent="0.25">
      <c r="A795" s="5">
        <v>786</v>
      </c>
      <c r="B795" s="6"/>
      <c r="C795" s="6" t="s">
        <v>493</v>
      </c>
      <c r="D795" s="7"/>
      <c r="E795" s="5">
        <v>248</v>
      </c>
      <c r="F795" s="7" t="s">
        <v>85</v>
      </c>
      <c r="G795" s="17">
        <v>150</v>
      </c>
      <c r="H795" s="17">
        <v>37200</v>
      </c>
      <c r="I795" s="80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32" s="1" customFormat="1" x14ac:dyDescent="0.25">
      <c r="A796" s="5">
        <v>787</v>
      </c>
      <c r="B796" s="6"/>
      <c r="C796" s="6" t="s">
        <v>87</v>
      </c>
      <c r="D796" s="7"/>
      <c r="E796" s="5">
        <v>248</v>
      </c>
      <c r="F796" s="7" t="s">
        <v>85</v>
      </c>
      <c r="G796" s="17">
        <v>250</v>
      </c>
      <c r="H796" s="17">
        <v>62000</v>
      </c>
      <c r="I796" s="80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32" s="1" customFormat="1" x14ac:dyDescent="0.25">
      <c r="A797" s="5">
        <v>788</v>
      </c>
      <c r="B797" s="6"/>
      <c r="C797" s="6" t="s">
        <v>106</v>
      </c>
      <c r="D797" s="7"/>
      <c r="E797" s="5">
        <v>248</v>
      </c>
      <c r="F797" s="7" t="s">
        <v>153</v>
      </c>
      <c r="G797" s="17">
        <v>35</v>
      </c>
      <c r="H797" s="17">
        <v>8680</v>
      </c>
      <c r="I797" s="80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32" s="1" customFormat="1" x14ac:dyDescent="0.25">
      <c r="A798" s="5">
        <v>789</v>
      </c>
      <c r="B798" s="6"/>
      <c r="C798" s="6" t="s">
        <v>488</v>
      </c>
      <c r="D798" s="7"/>
      <c r="E798" s="5">
        <v>248</v>
      </c>
      <c r="F798" s="7" t="s">
        <v>193</v>
      </c>
      <c r="G798" s="17">
        <v>60</v>
      </c>
      <c r="H798" s="17">
        <v>14880</v>
      </c>
      <c r="I798" s="80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32" s="1" customFormat="1" x14ac:dyDescent="0.25">
      <c r="A799" s="5">
        <v>790</v>
      </c>
      <c r="B799" s="6"/>
      <c r="C799" s="6" t="s">
        <v>494</v>
      </c>
      <c r="D799" s="7"/>
      <c r="E799" s="5">
        <v>40</v>
      </c>
      <c r="F799" s="7" t="s">
        <v>108</v>
      </c>
      <c r="G799" s="17">
        <v>600</v>
      </c>
      <c r="H799" s="17">
        <v>24000</v>
      </c>
      <c r="I799" s="80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32" s="1" customFormat="1" x14ac:dyDescent="0.25">
      <c r="A800" s="5">
        <v>791</v>
      </c>
      <c r="B800" s="6"/>
      <c r="C800" s="6" t="s">
        <v>119</v>
      </c>
      <c r="D800" s="7"/>
      <c r="E800" s="5">
        <v>248</v>
      </c>
      <c r="F800" s="7" t="s">
        <v>108</v>
      </c>
      <c r="G800" s="17">
        <v>300</v>
      </c>
      <c r="H800" s="17">
        <v>74400</v>
      </c>
      <c r="I800" s="80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30" s="1" customFormat="1" x14ac:dyDescent="0.25">
      <c r="A801" s="5">
        <v>792</v>
      </c>
      <c r="B801" s="6"/>
      <c r="C801" s="6" t="s">
        <v>495</v>
      </c>
      <c r="D801" s="7"/>
      <c r="E801" s="5">
        <v>8</v>
      </c>
      <c r="F801" s="7" t="s">
        <v>108</v>
      </c>
      <c r="G801" s="17">
        <v>450</v>
      </c>
      <c r="H801" s="17">
        <v>3600</v>
      </c>
      <c r="I801" s="80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30" s="1" customFormat="1" x14ac:dyDescent="0.25">
      <c r="A802" s="5">
        <v>793</v>
      </c>
      <c r="B802" s="6"/>
      <c r="C802" s="6" t="s">
        <v>496</v>
      </c>
      <c r="D802" s="7"/>
      <c r="E802" s="5">
        <v>4</v>
      </c>
      <c r="F802" s="7" t="s">
        <v>108</v>
      </c>
      <c r="G802" s="17">
        <v>400</v>
      </c>
      <c r="H802" s="17">
        <v>1600</v>
      </c>
      <c r="I802" s="80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30" s="1" customFormat="1" x14ac:dyDescent="0.25">
      <c r="A803" s="5">
        <v>794</v>
      </c>
      <c r="B803" s="6"/>
      <c r="C803" s="6" t="s">
        <v>497</v>
      </c>
      <c r="D803" s="7"/>
      <c r="E803" s="5">
        <v>4</v>
      </c>
      <c r="F803" s="7" t="s">
        <v>108</v>
      </c>
      <c r="G803" s="17">
        <v>280</v>
      </c>
      <c r="H803" s="17">
        <v>1120</v>
      </c>
      <c r="I803" s="80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30" s="1" customFormat="1" x14ac:dyDescent="0.25">
      <c r="A804" s="5">
        <v>795</v>
      </c>
      <c r="B804" s="6"/>
      <c r="C804" s="6" t="s">
        <v>490</v>
      </c>
      <c r="D804" s="7"/>
      <c r="E804" s="5">
        <v>8</v>
      </c>
      <c r="F804" s="7" t="s">
        <v>108</v>
      </c>
      <c r="G804" s="17">
        <v>100</v>
      </c>
      <c r="H804" s="17">
        <v>800</v>
      </c>
      <c r="I804" s="80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30" s="1" customFormat="1" ht="25.5" x14ac:dyDescent="0.25">
      <c r="A805" s="5">
        <v>796</v>
      </c>
      <c r="B805" s="13" t="s">
        <v>439</v>
      </c>
      <c r="C805" s="13" t="s">
        <v>47</v>
      </c>
      <c r="D805" s="14" t="s">
        <v>35</v>
      </c>
      <c r="E805" s="14"/>
      <c r="F805" s="14"/>
      <c r="G805" s="13"/>
      <c r="H805" s="15">
        <v>306600</v>
      </c>
      <c r="I805" s="14" t="s">
        <v>68</v>
      </c>
      <c r="J805" s="16"/>
      <c r="K805" s="16"/>
      <c r="L805" s="16"/>
      <c r="M805" s="16"/>
      <c r="N805" s="16"/>
      <c r="O805" s="16"/>
      <c r="P805" s="16"/>
      <c r="Q805" s="16">
        <v>1</v>
      </c>
      <c r="R805" s="16"/>
      <c r="S805" s="16"/>
      <c r="T805" s="16"/>
      <c r="U805" s="16"/>
      <c r="AD805" s="210">
        <f>H805</f>
        <v>306600</v>
      </c>
    </row>
    <row r="806" spans="1:30" s="1" customFormat="1" x14ac:dyDescent="0.25">
      <c r="A806" s="5">
        <v>797</v>
      </c>
      <c r="B806" s="6"/>
      <c r="C806" s="6" t="s">
        <v>177</v>
      </c>
      <c r="D806" s="7"/>
      <c r="E806" s="5">
        <v>400</v>
      </c>
      <c r="F806" s="7" t="s">
        <v>85</v>
      </c>
      <c r="G806" s="17">
        <v>180</v>
      </c>
      <c r="H806" s="17">
        <v>72000</v>
      </c>
      <c r="I806" s="80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30" s="1" customFormat="1" x14ac:dyDescent="0.25">
      <c r="A807" s="5">
        <v>798</v>
      </c>
      <c r="B807" s="6"/>
      <c r="C807" s="6" t="s">
        <v>498</v>
      </c>
      <c r="D807" s="7"/>
      <c r="E807" s="5">
        <v>200</v>
      </c>
      <c r="F807" s="7" t="s">
        <v>85</v>
      </c>
      <c r="G807" s="17">
        <v>150</v>
      </c>
      <c r="H807" s="17">
        <v>30000</v>
      </c>
      <c r="I807" s="80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30" s="1" customFormat="1" x14ac:dyDescent="0.25">
      <c r="A808" s="5">
        <v>799</v>
      </c>
      <c r="B808" s="6"/>
      <c r="C808" s="6" t="s">
        <v>87</v>
      </c>
      <c r="D808" s="7"/>
      <c r="E808" s="5">
        <v>200</v>
      </c>
      <c r="F808" s="7" t="s">
        <v>85</v>
      </c>
      <c r="G808" s="17">
        <v>200</v>
      </c>
      <c r="H808" s="17">
        <v>40000</v>
      </c>
      <c r="I808" s="80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30" s="1" customFormat="1" x14ac:dyDescent="0.25">
      <c r="A809" s="5">
        <v>800</v>
      </c>
      <c r="B809" s="6"/>
      <c r="C809" s="6" t="s">
        <v>89</v>
      </c>
      <c r="D809" s="7"/>
      <c r="E809" s="5">
        <v>200</v>
      </c>
      <c r="F809" s="7" t="s">
        <v>85</v>
      </c>
      <c r="G809" s="17">
        <v>200</v>
      </c>
      <c r="H809" s="17">
        <v>40000</v>
      </c>
      <c r="I809" s="80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30" s="1" customFormat="1" x14ac:dyDescent="0.25">
      <c r="A810" s="5">
        <v>801</v>
      </c>
      <c r="B810" s="6"/>
      <c r="C810" s="6" t="s">
        <v>499</v>
      </c>
      <c r="D810" s="7"/>
      <c r="E810" s="5">
        <v>200</v>
      </c>
      <c r="F810" s="7" t="s">
        <v>85</v>
      </c>
      <c r="G810" s="17">
        <v>150</v>
      </c>
      <c r="H810" s="17">
        <v>30000</v>
      </c>
      <c r="I810" s="80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30" s="1" customFormat="1" x14ac:dyDescent="0.25">
      <c r="A811" s="5">
        <v>802</v>
      </c>
      <c r="B811" s="6"/>
      <c r="C811" s="6" t="s">
        <v>491</v>
      </c>
      <c r="D811" s="7"/>
      <c r="E811" s="5">
        <v>10</v>
      </c>
      <c r="F811" s="7" t="s">
        <v>108</v>
      </c>
      <c r="G811" s="17">
        <v>500</v>
      </c>
      <c r="H811" s="17">
        <v>5000</v>
      </c>
      <c r="I811" s="80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30" s="1" customFormat="1" x14ac:dyDescent="0.25">
      <c r="A812" s="5">
        <v>803</v>
      </c>
      <c r="B812" s="6"/>
      <c r="C812" s="6" t="s">
        <v>106</v>
      </c>
      <c r="D812" s="7"/>
      <c r="E812" s="5">
        <v>100</v>
      </c>
      <c r="F812" s="7" t="s">
        <v>101</v>
      </c>
      <c r="G812" s="17" t="s">
        <v>500</v>
      </c>
      <c r="H812" s="17">
        <v>45000</v>
      </c>
      <c r="I812" s="80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30" s="1" customFormat="1" x14ac:dyDescent="0.25">
      <c r="A813" s="5">
        <v>804</v>
      </c>
      <c r="B813" s="6"/>
      <c r="C813" s="6" t="s">
        <v>461</v>
      </c>
      <c r="D813" s="7"/>
      <c r="E813" s="5">
        <v>300</v>
      </c>
      <c r="F813" s="7" t="s">
        <v>480</v>
      </c>
      <c r="G813" s="17">
        <v>45</v>
      </c>
      <c r="H813" s="17">
        <v>13500</v>
      </c>
      <c r="I813" s="80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30" s="1" customFormat="1" x14ac:dyDescent="0.25">
      <c r="A814" s="5">
        <v>805</v>
      </c>
      <c r="B814" s="6"/>
      <c r="C814" s="6" t="s">
        <v>194</v>
      </c>
      <c r="D814" s="7"/>
      <c r="E814" s="5">
        <v>40</v>
      </c>
      <c r="F814" s="7" t="s">
        <v>108</v>
      </c>
      <c r="G814" s="17">
        <v>150</v>
      </c>
      <c r="H814" s="17">
        <v>6000</v>
      </c>
      <c r="I814" s="80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30" s="1" customFormat="1" x14ac:dyDescent="0.25">
      <c r="A815" s="5">
        <v>806</v>
      </c>
      <c r="B815" s="6"/>
      <c r="C815" s="6" t="s">
        <v>119</v>
      </c>
      <c r="D815" s="7"/>
      <c r="E815" s="5">
        <v>40</v>
      </c>
      <c r="F815" s="7" t="s">
        <v>108</v>
      </c>
      <c r="G815" s="17">
        <v>300</v>
      </c>
      <c r="H815" s="17">
        <v>12000</v>
      </c>
      <c r="I815" s="80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30" s="1" customFormat="1" x14ac:dyDescent="0.25">
      <c r="A816" s="5">
        <v>807</v>
      </c>
      <c r="B816" s="6"/>
      <c r="C816" s="6" t="s">
        <v>190</v>
      </c>
      <c r="D816" s="7"/>
      <c r="E816" s="5">
        <v>40</v>
      </c>
      <c r="F816" s="7" t="s">
        <v>108</v>
      </c>
      <c r="G816" s="17">
        <v>125</v>
      </c>
      <c r="H816" s="17">
        <v>5000</v>
      </c>
      <c r="I816" s="80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32" s="1" customFormat="1" x14ac:dyDescent="0.25">
      <c r="A817" s="5">
        <v>808</v>
      </c>
      <c r="B817" s="6"/>
      <c r="C817" s="6" t="s">
        <v>495</v>
      </c>
      <c r="D817" s="7"/>
      <c r="E817" s="5">
        <v>36</v>
      </c>
      <c r="F817" s="7" t="s">
        <v>101</v>
      </c>
      <c r="G817" s="17">
        <v>225</v>
      </c>
      <c r="H817" s="17">
        <v>8100</v>
      </c>
      <c r="I817" s="80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32" s="1" customFormat="1" ht="25.5" x14ac:dyDescent="0.25">
      <c r="A818" s="5">
        <v>809</v>
      </c>
      <c r="B818" s="13" t="s">
        <v>439</v>
      </c>
      <c r="C818" s="13" t="s">
        <v>324</v>
      </c>
      <c r="D818" s="14" t="s">
        <v>35</v>
      </c>
      <c r="E818" s="14"/>
      <c r="F818" s="14"/>
      <c r="G818" s="13"/>
      <c r="H818" s="15">
        <v>162000</v>
      </c>
      <c r="I818" s="14" t="s">
        <v>68</v>
      </c>
      <c r="J818" s="16"/>
      <c r="K818" s="16">
        <v>1</v>
      </c>
      <c r="L818" s="16"/>
      <c r="M818" s="16"/>
      <c r="N818" s="16">
        <v>1</v>
      </c>
      <c r="O818" s="16"/>
      <c r="P818" s="16"/>
      <c r="Q818" s="16">
        <v>1</v>
      </c>
      <c r="R818" s="16"/>
      <c r="S818" s="16">
        <v>1</v>
      </c>
      <c r="T818" s="16"/>
      <c r="U818" s="16"/>
      <c r="X818" s="1">
        <f>H818/4</f>
        <v>40500</v>
      </c>
      <c r="AA818" s="1">
        <f>X818</f>
        <v>40500</v>
      </c>
      <c r="AD818" s="1">
        <f>AA818</f>
        <v>40500</v>
      </c>
      <c r="AF818" s="1">
        <f>AD818</f>
        <v>40500</v>
      </c>
    </row>
    <row r="819" spans="1:32" s="1" customFormat="1" x14ac:dyDescent="0.25">
      <c r="A819" s="5">
        <v>810</v>
      </c>
      <c r="B819" s="6"/>
      <c r="C819" s="6" t="s">
        <v>86</v>
      </c>
      <c r="D819" s="7"/>
      <c r="E819" s="5">
        <v>300</v>
      </c>
      <c r="F819" s="7" t="s">
        <v>85</v>
      </c>
      <c r="G819" s="17">
        <v>120</v>
      </c>
      <c r="H819" s="17">
        <v>36000</v>
      </c>
      <c r="I819" s="80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32" s="1" customFormat="1" x14ac:dyDescent="0.25">
      <c r="A820" s="5">
        <v>811</v>
      </c>
      <c r="B820" s="6"/>
      <c r="C820" s="6" t="s">
        <v>87</v>
      </c>
      <c r="D820" s="7"/>
      <c r="E820" s="5">
        <v>300</v>
      </c>
      <c r="F820" s="7" t="s">
        <v>85</v>
      </c>
      <c r="G820" s="17">
        <v>150</v>
      </c>
      <c r="H820" s="17">
        <v>45000</v>
      </c>
      <c r="I820" s="80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32" x14ac:dyDescent="0.25">
      <c r="A821" s="5">
        <v>812</v>
      </c>
      <c r="B821" s="6"/>
      <c r="C821" s="6" t="s">
        <v>88</v>
      </c>
      <c r="D821" s="7"/>
      <c r="E821" s="5">
        <v>300</v>
      </c>
      <c r="F821" s="7" t="s">
        <v>85</v>
      </c>
      <c r="G821" s="17">
        <v>120</v>
      </c>
      <c r="H821" s="17">
        <v>36000</v>
      </c>
      <c r="I821" s="80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32" x14ac:dyDescent="0.25">
      <c r="A822" s="5">
        <v>813</v>
      </c>
      <c r="B822" s="6"/>
      <c r="C822" s="6" t="s">
        <v>106</v>
      </c>
      <c r="D822" s="7"/>
      <c r="E822" s="5">
        <v>40</v>
      </c>
      <c r="F822" s="7" t="s">
        <v>101</v>
      </c>
      <c r="G822" s="17">
        <v>385</v>
      </c>
      <c r="H822" s="17">
        <v>15400</v>
      </c>
      <c r="I822" s="80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32" x14ac:dyDescent="0.25">
      <c r="A823" s="5">
        <v>814</v>
      </c>
      <c r="B823" s="6"/>
      <c r="C823" s="6" t="s">
        <v>194</v>
      </c>
      <c r="D823" s="7"/>
      <c r="E823" s="5">
        <v>40</v>
      </c>
      <c r="F823" s="7" t="s">
        <v>108</v>
      </c>
      <c r="G823" s="17">
        <v>65</v>
      </c>
      <c r="H823" s="17">
        <v>2600</v>
      </c>
      <c r="I823" s="80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32" x14ac:dyDescent="0.25">
      <c r="A824" s="5">
        <v>815</v>
      </c>
      <c r="B824" s="6"/>
      <c r="C824" s="6" t="s">
        <v>119</v>
      </c>
      <c r="D824" s="7"/>
      <c r="E824" s="5">
        <v>16</v>
      </c>
      <c r="F824" s="7" t="s">
        <v>108</v>
      </c>
      <c r="G824" s="17">
        <v>200</v>
      </c>
      <c r="H824" s="17">
        <v>3200</v>
      </c>
      <c r="I824" s="80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32" x14ac:dyDescent="0.25">
      <c r="A825" s="5">
        <v>816</v>
      </c>
      <c r="B825" s="6"/>
      <c r="C825" s="6" t="s">
        <v>89</v>
      </c>
      <c r="D825" s="7"/>
      <c r="E825" s="5">
        <v>140</v>
      </c>
      <c r="F825" s="7" t="s">
        <v>85</v>
      </c>
      <c r="G825" s="17">
        <v>170</v>
      </c>
      <c r="H825" s="17">
        <v>23800</v>
      </c>
      <c r="I825" s="80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32" s="104" customFormat="1" ht="25.5" x14ac:dyDescent="0.2">
      <c r="A826" s="5">
        <v>817</v>
      </c>
      <c r="B826" s="13" t="s">
        <v>439</v>
      </c>
      <c r="C826" s="13" t="s">
        <v>537</v>
      </c>
      <c r="D826" s="14" t="s">
        <v>35</v>
      </c>
      <c r="E826" s="14"/>
      <c r="F826" s="14"/>
      <c r="G826" s="13"/>
      <c r="H826" s="88">
        <f>H9420+H828+H829+H830+H831+H832+H827</f>
        <v>152300</v>
      </c>
      <c r="I826" s="14" t="s">
        <v>68</v>
      </c>
      <c r="J826" s="103"/>
      <c r="K826" s="103"/>
      <c r="L826" s="103">
        <v>1</v>
      </c>
      <c r="M826" s="103"/>
      <c r="N826" s="103"/>
      <c r="O826" s="103"/>
      <c r="P826" s="103"/>
      <c r="Q826" s="103"/>
      <c r="R826" s="103"/>
      <c r="S826" s="103"/>
      <c r="T826" s="103"/>
      <c r="U826" s="103"/>
      <c r="V826" s="109"/>
      <c r="Y826" s="215">
        <f>H826</f>
        <v>152300</v>
      </c>
    </row>
    <row r="827" spans="1:32" s="104" customFormat="1" ht="12.75" x14ac:dyDescent="0.2">
      <c r="A827" s="5">
        <v>818</v>
      </c>
      <c r="B827" s="6"/>
      <c r="C827" s="169" t="s">
        <v>538</v>
      </c>
      <c r="D827" s="105"/>
      <c r="E827" s="76">
        <v>255</v>
      </c>
      <c r="F827" s="76" t="s">
        <v>39</v>
      </c>
      <c r="G827" s="82">
        <v>125</v>
      </c>
      <c r="H827" s="95">
        <f>E827*G827</f>
        <v>31875</v>
      </c>
      <c r="I827" s="105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109"/>
    </row>
    <row r="828" spans="1:32" s="104" customFormat="1" ht="12.75" x14ac:dyDescent="0.2">
      <c r="A828" s="5">
        <v>819</v>
      </c>
      <c r="B828" s="6"/>
      <c r="C828" s="81" t="s">
        <v>539</v>
      </c>
      <c r="D828" s="105"/>
      <c r="E828" s="76">
        <v>255</v>
      </c>
      <c r="F828" s="76" t="s">
        <v>39</v>
      </c>
      <c r="G828" s="82">
        <v>120</v>
      </c>
      <c r="H828" s="95">
        <f t="shared" ref="H828:H831" si="54">E828*G828</f>
        <v>30600</v>
      </c>
      <c r="I828" s="105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109"/>
    </row>
    <row r="829" spans="1:32" s="104" customFormat="1" ht="12.75" x14ac:dyDescent="0.2">
      <c r="A829" s="5">
        <v>820</v>
      </c>
      <c r="B829" s="6"/>
      <c r="C829" s="81" t="s">
        <v>540</v>
      </c>
      <c r="D829" s="105"/>
      <c r="E829" s="76">
        <v>255</v>
      </c>
      <c r="F829" s="76" t="s">
        <v>39</v>
      </c>
      <c r="G829" s="82">
        <v>170</v>
      </c>
      <c r="H829" s="95">
        <f t="shared" si="54"/>
        <v>43350</v>
      </c>
      <c r="I829" s="105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109"/>
    </row>
    <row r="830" spans="1:32" s="104" customFormat="1" ht="12.75" x14ac:dyDescent="0.2">
      <c r="A830" s="5">
        <v>821</v>
      </c>
      <c r="B830" s="6"/>
      <c r="C830" s="81" t="s">
        <v>541</v>
      </c>
      <c r="D830" s="105"/>
      <c r="E830" s="76">
        <v>255</v>
      </c>
      <c r="F830" s="76" t="s">
        <v>39</v>
      </c>
      <c r="G830" s="82">
        <v>120</v>
      </c>
      <c r="H830" s="95">
        <f t="shared" si="54"/>
        <v>30600</v>
      </c>
      <c r="I830" s="105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109"/>
    </row>
    <row r="831" spans="1:32" s="104" customFormat="1" ht="12.75" x14ac:dyDescent="0.2">
      <c r="A831" s="5">
        <v>822</v>
      </c>
      <c r="B831" s="6"/>
      <c r="C831" s="81" t="s">
        <v>542</v>
      </c>
      <c r="D831" s="105"/>
      <c r="E831" s="76">
        <v>45</v>
      </c>
      <c r="F831" s="76" t="s">
        <v>101</v>
      </c>
      <c r="G831" s="82">
        <v>350</v>
      </c>
      <c r="H831" s="95">
        <f t="shared" si="54"/>
        <v>15750</v>
      </c>
      <c r="I831" s="105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109"/>
    </row>
    <row r="832" spans="1:32" s="104" customFormat="1" ht="12.75" x14ac:dyDescent="0.2">
      <c r="A832" s="5">
        <v>823</v>
      </c>
      <c r="B832" s="6"/>
      <c r="C832" s="81" t="s">
        <v>543</v>
      </c>
      <c r="D832" s="105"/>
      <c r="E832" s="76">
        <v>2</v>
      </c>
      <c r="F832" s="76" t="s">
        <v>108</v>
      </c>
      <c r="G832" s="82">
        <v>62.5</v>
      </c>
      <c r="H832" s="96">
        <f>E832*G832</f>
        <v>125</v>
      </c>
      <c r="I832" s="105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109"/>
    </row>
    <row r="833" spans="1:26" s="108" customFormat="1" ht="24" customHeight="1" x14ac:dyDescent="0.2">
      <c r="A833" s="5">
        <v>824</v>
      </c>
      <c r="B833" s="64" t="s">
        <v>439</v>
      </c>
      <c r="C833" s="64" t="s">
        <v>556</v>
      </c>
      <c r="D833" s="65"/>
      <c r="E833" s="106"/>
      <c r="F833" s="106"/>
      <c r="G833" s="106"/>
      <c r="H833" s="158">
        <f>H834+H835+H836</f>
        <v>48000</v>
      </c>
      <c r="I833" s="176"/>
      <c r="J833" s="107"/>
      <c r="K833" s="107"/>
      <c r="L833" s="107"/>
      <c r="M833" s="107">
        <v>1</v>
      </c>
      <c r="N833" s="107"/>
      <c r="O833" s="107"/>
      <c r="P833" s="107"/>
      <c r="Q833" s="107"/>
      <c r="R833" s="107"/>
      <c r="S833" s="107"/>
      <c r="T833" s="107"/>
      <c r="U833" s="107"/>
      <c r="V833" s="155"/>
      <c r="Z833" s="216">
        <f>H833</f>
        <v>48000</v>
      </c>
    </row>
    <row r="834" spans="1:26" s="104" customFormat="1" ht="12.75" x14ac:dyDescent="0.2">
      <c r="A834" s="5">
        <v>825</v>
      </c>
      <c r="B834" s="6"/>
      <c r="C834" s="6" t="s">
        <v>87</v>
      </c>
      <c r="D834" s="105"/>
      <c r="E834" s="97">
        <f>20*5</f>
        <v>100</v>
      </c>
      <c r="F834" s="98" t="s">
        <v>85</v>
      </c>
      <c r="G834" s="99">
        <v>150</v>
      </c>
      <c r="H834" s="100">
        <f>E834*G834</f>
        <v>15000</v>
      </c>
      <c r="I834" s="105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109"/>
    </row>
    <row r="835" spans="1:26" s="104" customFormat="1" ht="12.75" x14ac:dyDescent="0.2">
      <c r="A835" s="5">
        <v>826</v>
      </c>
      <c r="B835" s="6"/>
      <c r="C835" s="6" t="s">
        <v>557</v>
      </c>
      <c r="D835" s="105"/>
      <c r="E835" s="61">
        <f t="shared" ref="E835:E836" si="55">20*5</f>
        <v>100</v>
      </c>
      <c r="F835" s="7" t="s">
        <v>85</v>
      </c>
      <c r="G835" s="101">
        <v>180</v>
      </c>
      <c r="H835" s="102">
        <f t="shared" ref="H835:H836" si="56">E835*G835</f>
        <v>18000</v>
      </c>
      <c r="I835" s="105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109"/>
    </row>
    <row r="836" spans="1:26" s="104" customFormat="1" ht="12.75" x14ac:dyDescent="0.2">
      <c r="A836" s="5">
        <v>827</v>
      </c>
      <c r="B836" s="6"/>
      <c r="C836" s="6" t="s">
        <v>84</v>
      </c>
      <c r="D836" s="105"/>
      <c r="E836" s="61">
        <f t="shared" si="55"/>
        <v>100</v>
      </c>
      <c r="F836" s="7" t="s">
        <v>85</v>
      </c>
      <c r="G836" s="101">
        <v>150</v>
      </c>
      <c r="H836" s="102">
        <f t="shared" si="56"/>
        <v>15000</v>
      </c>
      <c r="I836" s="105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109"/>
    </row>
    <row r="837" spans="1:26" x14ac:dyDescent="0.25">
      <c r="A837" s="27"/>
      <c r="B837" s="28"/>
      <c r="C837" s="29" t="s">
        <v>501</v>
      </c>
      <c r="D837" s="27"/>
      <c r="E837" s="27"/>
      <c r="F837" s="27"/>
      <c r="G837" s="28"/>
      <c r="H837" s="30">
        <f>H12+H437+H459+H563+H655+H658+H668+H698+H707</f>
        <v>11902794</v>
      </c>
      <c r="I837" s="177"/>
      <c r="J837" s="156">
        <f t="shared" ref="J837:U837" si="57">J12+J437+J459+J563+J655+J658+J668+J698+J707</f>
        <v>0</v>
      </c>
      <c r="K837" s="156">
        <f t="shared" si="57"/>
        <v>34</v>
      </c>
      <c r="L837" s="156">
        <f t="shared" si="57"/>
        <v>10</v>
      </c>
      <c r="M837" s="156">
        <f t="shared" si="57"/>
        <v>9</v>
      </c>
      <c r="N837" s="156">
        <f t="shared" si="57"/>
        <v>28</v>
      </c>
      <c r="O837" s="156">
        <f t="shared" si="57"/>
        <v>5</v>
      </c>
      <c r="P837" s="156">
        <f t="shared" si="57"/>
        <v>11</v>
      </c>
      <c r="Q837" s="156">
        <f t="shared" si="57"/>
        <v>23</v>
      </c>
      <c r="R837" s="156">
        <f t="shared" si="57"/>
        <v>4</v>
      </c>
      <c r="S837" s="156">
        <f t="shared" si="57"/>
        <v>35</v>
      </c>
      <c r="T837" s="156">
        <f t="shared" si="57"/>
        <v>1</v>
      </c>
      <c r="U837" s="156">
        <f t="shared" si="57"/>
        <v>0</v>
      </c>
      <c r="V837" s="32">
        <f>SUM(J837:U837)</f>
        <v>160</v>
      </c>
    </row>
    <row r="838" spans="1:26" x14ac:dyDescent="0.25">
      <c r="A838"/>
      <c r="D838"/>
      <c r="E838"/>
      <c r="F838"/>
      <c r="H838" s="157"/>
      <c r="I838" s="17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1:26" x14ac:dyDescent="0.25">
      <c r="A839" s="242"/>
      <c r="B839" s="240"/>
      <c r="C839" s="240"/>
      <c r="D839" s="240"/>
      <c r="E839" s="240"/>
      <c r="F839" s="240"/>
      <c r="G839" s="240"/>
      <c r="H839" s="240"/>
      <c r="I839" s="240"/>
      <c r="J839" s="240"/>
      <c r="K839" s="240"/>
      <c r="L839" s="243"/>
      <c r="M839" s="244"/>
      <c r="N839" s="244"/>
      <c r="O839" s="244"/>
      <c r="P839" s="244"/>
      <c r="Q839" s="244"/>
      <c r="R839" s="244"/>
      <c r="S839" s="244"/>
      <c r="T839" s="244"/>
      <c r="U839" s="244"/>
    </row>
    <row r="840" spans="1:26" x14ac:dyDescent="0.25">
      <c r="C840" s="33" t="s">
        <v>502</v>
      </c>
      <c r="D840" s="22"/>
      <c r="E840" s="22"/>
      <c r="F840" s="22"/>
      <c r="G840" s="34"/>
      <c r="H840" s="182"/>
      <c r="I840" s="245" t="s">
        <v>503</v>
      </c>
      <c r="J840" s="245"/>
      <c r="K840" s="245"/>
      <c r="L840" s="245"/>
    </row>
    <row r="841" spans="1:26" x14ac:dyDescent="0.25">
      <c r="C841" s="36"/>
      <c r="D841" s="22"/>
      <c r="E841" s="22"/>
      <c r="F841" s="22"/>
      <c r="G841" s="34"/>
      <c r="H841" s="183"/>
      <c r="I841" s="37"/>
      <c r="J841" s="38"/>
      <c r="K841" s="38"/>
      <c r="L841" s="38"/>
    </row>
    <row r="842" spans="1:26" x14ac:dyDescent="0.25">
      <c r="C842" s="36"/>
      <c r="D842" s="22"/>
      <c r="E842" s="22"/>
      <c r="F842" s="22"/>
      <c r="G842" s="34"/>
      <c r="H842" s="184"/>
      <c r="I842" s="37"/>
      <c r="J842" s="38"/>
      <c r="K842" s="38"/>
      <c r="L842" s="38"/>
    </row>
    <row r="843" spans="1:26" x14ac:dyDescent="0.25">
      <c r="C843" s="36"/>
      <c r="D843" s="22"/>
      <c r="E843" s="22"/>
      <c r="F843" s="22"/>
      <c r="G843" s="34"/>
      <c r="H843" s="34"/>
      <c r="I843" s="37"/>
      <c r="J843" s="38"/>
      <c r="K843" s="38"/>
      <c r="L843" s="38"/>
    </row>
    <row r="844" spans="1:26" x14ac:dyDescent="0.25">
      <c r="C844" s="39" t="s">
        <v>573</v>
      </c>
      <c r="D844" s="22"/>
      <c r="E844" s="22"/>
      <c r="F844" s="22"/>
      <c r="G844" s="34"/>
      <c r="H844" s="34"/>
      <c r="I844" s="179" t="s">
        <v>505</v>
      </c>
      <c r="J844" s="38"/>
      <c r="K844" s="38"/>
      <c r="L844" s="38"/>
    </row>
    <row r="845" spans="1:26" x14ac:dyDescent="0.25">
      <c r="C845" s="36" t="s">
        <v>574</v>
      </c>
      <c r="D845" s="22"/>
      <c r="E845" s="22"/>
      <c r="F845" s="22"/>
      <c r="G845" s="34"/>
      <c r="H845" s="34"/>
      <c r="I845" s="37" t="s">
        <v>507</v>
      </c>
      <c r="J845" s="38"/>
      <c r="K845" s="38"/>
      <c r="L845" s="38"/>
    </row>
    <row r="846" spans="1:26" x14ac:dyDescent="0.25">
      <c r="C846" s="36" t="s">
        <v>572</v>
      </c>
      <c r="D846" s="22"/>
      <c r="E846" s="22"/>
      <c r="F846" s="22"/>
      <c r="G846" s="34"/>
      <c r="H846" s="34"/>
      <c r="I846" s="37" t="s">
        <v>509</v>
      </c>
      <c r="J846" s="38"/>
      <c r="K846" s="38"/>
      <c r="L846" s="38"/>
    </row>
    <row r="848" spans="1:26" x14ac:dyDescent="0.25">
      <c r="H848" s="94"/>
      <c r="I848" s="160"/>
    </row>
    <row r="849" spans="1:18" s="2" customFormat="1" x14ac:dyDescent="0.25">
      <c r="A849" s="262" t="s">
        <v>583</v>
      </c>
      <c r="B849" s="247"/>
      <c r="C849" s="247"/>
      <c r="D849" s="247"/>
      <c r="E849" s="247"/>
      <c r="F849" s="247"/>
      <c r="G849" s="247"/>
      <c r="H849" s="247"/>
      <c r="I849" s="247"/>
      <c r="J849" s="247"/>
      <c r="K849" s="247"/>
      <c r="L849" s="247"/>
      <c r="M849" s="247"/>
      <c r="N849" s="247"/>
      <c r="O849" s="247"/>
      <c r="P849" s="247"/>
      <c r="Q849" s="247"/>
      <c r="R849" s="247"/>
    </row>
    <row r="850" spans="1:18" s="2" customFormat="1" ht="30" x14ac:dyDescent="0.25">
      <c r="A850" s="187" t="s">
        <v>584</v>
      </c>
      <c r="B850" s="187" t="s">
        <v>18</v>
      </c>
      <c r="C850" s="187" t="s">
        <v>19</v>
      </c>
      <c r="D850" s="187" t="s">
        <v>20</v>
      </c>
      <c r="E850" s="188" t="s">
        <v>585</v>
      </c>
      <c r="F850" s="187" t="s">
        <v>21</v>
      </c>
      <c r="G850" s="187" t="s">
        <v>22</v>
      </c>
      <c r="H850" s="187" t="s">
        <v>23</v>
      </c>
      <c r="I850" s="188" t="s">
        <v>586</v>
      </c>
      <c r="J850" s="187" t="s">
        <v>24</v>
      </c>
      <c r="K850" s="187" t="s">
        <v>25</v>
      </c>
      <c r="L850" s="187" t="s">
        <v>26</v>
      </c>
      <c r="M850" s="188" t="s">
        <v>587</v>
      </c>
      <c r="N850" s="187" t="s">
        <v>27</v>
      </c>
      <c r="O850" s="187" t="s">
        <v>28</v>
      </c>
      <c r="P850" s="187" t="s">
        <v>29</v>
      </c>
      <c r="Q850" s="188" t="s">
        <v>588</v>
      </c>
      <c r="R850" s="187" t="s">
        <v>524</v>
      </c>
    </row>
    <row r="851" spans="1:18" s="2" customFormat="1" x14ac:dyDescent="0.25">
      <c r="A851" s="263" t="s">
        <v>589</v>
      </c>
      <c r="B851" s="264"/>
      <c r="C851" s="264"/>
      <c r="D851" s="264"/>
      <c r="E851" s="264"/>
      <c r="F851" s="264"/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5"/>
    </row>
    <row r="852" spans="1:18" s="2" customFormat="1" ht="29.25" customHeight="1" x14ac:dyDescent="0.25">
      <c r="A852" s="189" t="s">
        <v>278</v>
      </c>
      <c r="B852" s="190" t="s">
        <v>590</v>
      </c>
      <c r="C852" s="191">
        <f>K437+K459</f>
        <v>5</v>
      </c>
      <c r="D852" s="191">
        <f>L437+L459</f>
        <v>1</v>
      </c>
      <c r="E852" s="192">
        <f>SUM(C852:D852)</f>
        <v>6</v>
      </c>
      <c r="F852" s="191">
        <f>M437+M459</f>
        <v>3</v>
      </c>
      <c r="G852" s="191">
        <f t="shared" ref="G852:H852" si="58">N437+N459</f>
        <v>4</v>
      </c>
      <c r="H852" s="191">
        <f t="shared" si="58"/>
        <v>2</v>
      </c>
      <c r="I852" s="192">
        <f>SUM(F852:H852)</f>
        <v>9</v>
      </c>
      <c r="J852" s="191">
        <f>P437+P459</f>
        <v>3</v>
      </c>
      <c r="K852" s="191">
        <f t="shared" ref="K852:L852" si="59">Q437+Q459</f>
        <v>7</v>
      </c>
      <c r="L852" s="191">
        <f t="shared" si="59"/>
        <v>2</v>
      </c>
      <c r="M852" s="192">
        <f>SUM(J852:L852)</f>
        <v>12</v>
      </c>
      <c r="N852" s="191">
        <f>S437+S459</f>
        <v>7</v>
      </c>
      <c r="O852" s="191">
        <f t="shared" ref="O852:P852" si="60">T437+T459</f>
        <v>0</v>
      </c>
      <c r="P852" s="191">
        <f t="shared" si="60"/>
        <v>0</v>
      </c>
      <c r="Q852" s="192">
        <f>SUM(N852:P852)</f>
        <v>7</v>
      </c>
      <c r="R852" s="191">
        <f>E852+I852+M852+Q852</f>
        <v>34</v>
      </c>
    </row>
    <row r="853" spans="1:18" s="2" customFormat="1" ht="26.25" customHeight="1" x14ac:dyDescent="0.25">
      <c r="A853" s="189" t="s">
        <v>68</v>
      </c>
      <c r="B853" s="190" t="s">
        <v>590</v>
      </c>
      <c r="C853" s="191">
        <f>K12+K563+K655+K658+K668+K698+K707</f>
        <v>29</v>
      </c>
      <c r="D853" s="191">
        <f>L12+L563+L655+L658+L668+L698+L707</f>
        <v>9</v>
      </c>
      <c r="E853" s="192">
        <f>SUM(C853:D853)</f>
        <v>38</v>
      </c>
      <c r="F853" s="191">
        <f>M12+M563+M655+M658+M668+M698+M707</f>
        <v>6</v>
      </c>
      <c r="G853" s="191">
        <f t="shared" ref="G853:H853" si="61">N12+N563+N655+N658+N668+N698+N707</f>
        <v>24</v>
      </c>
      <c r="H853" s="191">
        <f t="shared" si="61"/>
        <v>3</v>
      </c>
      <c r="I853" s="192">
        <f>SUM(F853:H853)</f>
        <v>33</v>
      </c>
      <c r="J853" s="191">
        <f>P12+P563+P655+P658+P668+P698+P707</f>
        <v>8</v>
      </c>
      <c r="K853" s="191">
        <f t="shared" ref="K853:L853" si="62">Q12+Q563+Q655+Q658+Q668+Q698+Q707</f>
        <v>16</v>
      </c>
      <c r="L853" s="191">
        <f t="shared" si="62"/>
        <v>2</v>
      </c>
      <c r="M853" s="192">
        <f>SUM(J853:L853)</f>
        <v>26</v>
      </c>
      <c r="N853" s="191">
        <f>S12+S563+S655+S658+S668+S698+S707</f>
        <v>28</v>
      </c>
      <c r="O853" s="191">
        <f t="shared" ref="O853:P853" si="63">T12+T563+T655+T658+T668+T698+T707</f>
        <v>1</v>
      </c>
      <c r="P853" s="191">
        <f t="shared" si="63"/>
        <v>0</v>
      </c>
      <c r="Q853" s="192">
        <f>SUM(N853:P853)</f>
        <v>29</v>
      </c>
      <c r="R853" s="191">
        <f>E853+I853+M853+Q853</f>
        <v>126</v>
      </c>
    </row>
    <row r="854" spans="1:18" s="2" customFormat="1" x14ac:dyDescent="0.25">
      <c r="A854" s="193" t="s">
        <v>591</v>
      </c>
      <c r="B854" s="187" t="s">
        <v>590</v>
      </c>
      <c r="C854" s="194">
        <f>SUM(C852:C853)</f>
        <v>34</v>
      </c>
      <c r="D854" s="194">
        <f>SUM(D852:D853)</f>
        <v>10</v>
      </c>
      <c r="E854" s="195">
        <f>SUM(E852:E853)</f>
        <v>44</v>
      </c>
      <c r="F854" s="194">
        <f>SUM(F852:F853)</f>
        <v>9</v>
      </c>
      <c r="G854" s="194">
        <f t="shared" ref="G854:H854" si="64">SUM(G852:G853)</f>
        <v>28</v>
      </c>
      <c r="H854" s="194">
        <f t="shared" si="64"/>
        <v>5</v>
      </c>
      <c r="I854" s="195">
        <f>SUM(I852:I853)</f>
        <v>42</v>
      </c>
      <c r="J854" s="194">
        <f>SUM(J852:J853)</f>
        <v>11</v>
      </c>
      <c r="K854" s="194">
        <f t="shared" ref="K854:L854" si="65">SUM(K852:K853)</f>
        <v>23</v>
      </c>
      <c r="L854" s="194">
        <f t="shared" si="65"/>
        <v>4</v>
      </c>
      <c r="M854" s="195">
        <f>SUM(M852:M853)</f>
        <v>38</v>
      </c>
      <c r="N854" s="194">
        <f>SUM(N852:N853)</f>
        <v>35</v>
      </c>
      <c r="O854" s="194">
        <v>1</v>
      </c>
      <c r="P854" s="187" t="s">
        <v>590</v>
      </c>
      <c r="Q854" s="195">
        <f>SUM(Q852:Q853)</f>
        <v>36</v>
      </c>
      <c r="R854" s="194">
        <f>SUM(R852:R853)</f>
        <v>160</v>
      </c>
    </row>
    <row r="855" spans="1:18" s="2" customFormat="1" x14ac:dyDescent="0.25"/>
    <row r="856" spans="1:18" s="2" customFormat="1" x14ac:dyDescent="0.25">
      <c r="A856" s="262" t="s">
        <v>592</v>
      </c>
      <c r="B856" s="247"/>
      <c r="C856" s="247"/>
      <c r="D856" s="247"/>
      <c r="E856" s="247"/>
      <c r="F856" s="247"/>
      <c r="G856" s="247"/>
      <c r="H856" s="247"/>
      <c r="I856" s="247"/>
      <c r="J856" s="247"/>
      <c r="K856" s="247"/>
      <c r="L856" s="247"/>
      <c r="M856" s="247"/>
      <c r="N856" s="247"/>
      <c r="O856" s="247"/>
      <c r="P856" s="247"/>
      <c r="Q856" s="247"/>
      <c r="R856" s="247"/>
    </row>
    <row r="857" spans="1:18" s="2" customFormat="1" ht="30" x14ac:dyDescent="0.25">
      <c r="A857" s="187" t="s">
        <v>584</v>
      </c>
      <c r="B857" s="187" t="s">
        <v>18</v>
      </c>
      <c r="C857" s="187" t="s">
        <v>19</v>
      </c>
      <c r="D857" s="187" t="s">
        <v>20</v>
      </c>
      <c r="E857" s="188" t="s">
        <v>585</v>
      </c>
      <c r="F857" s="187" t="s">
        <v>21</v>
      </c>
      <c r="G857" s="187" t="s">
        <v>22</v>
      </c>
      <c r="H857" s="187" t="s">
        <v>23</v>
      </c>
      <c r="I857" s="188" t="s">
        <v>586</v>
      </c>
      <c r="J857" s="187" t="s">
        <v>24</v>
      </c>
      <c r="K857" s="187" t="s">
        <v>25</v>
      </c>
      <c r="L857" s="187" t="s">
        <v>26</v>
      </c>
      <c r="M857" s="188" t="s">
        <v>587</v>
      </c>
      <c r="N857" s="187" t="s">
        <v>27</v>
      </c>
      <c r="O857" s="187" t="s">
        <v>28</v>
      </c>
      <c r="P857" s="187" t="s">
        <v>29</v>
      </c>
      <c r="Q857" s="188" t="s">
        <v>588</v>
      </c>
      <c r="R857" s="196" t="s">
        <v>524</v>
      </c>
    </row>
    <row r="858" spans="1:18" s="2" customFormat="1" ht="36" customHeight="1" x14ac:dyDescent="0.25">
      <c r="A858" s="189" t="s">
        <v>278</v>
      </c>
      <c r="B858" s="190" t="s">
        <v>590</v>
      </c>
      <c r="C858" s="197">
        <f>X437+X459</f>
        <v>47083</v>
      </c>
      <c r="D858" s="197">
        <f>Y437+Y459</f>
        <v>12750</v>
      </c>
      <c r="E858" s="198">
        <f>SUM(C858:D858)</f>
        <v>59833</v>
      </c>
      <c r="F858" s="197">
        <f>Z437+Z459</f>
        <v>25053</v>
      </c>
      <c r="G858" s="197">
        <f>AA437+AA459</f>
        <v>98030</v>
      </c>
      <c r="H858" s="197">
        <f t="shared" ref="H858" si="66">AB437+AB459</f>
        <v>182300</v>
      </c>
      <c r="I858" s="198">
        <f>SUM(F858:H858)</f>
        <v>305383</v>
      </c>
      <c r="J858" s="197">
        <f>AC437+AC459</f>
        <v>29303</v>
      </c>
      <c r="K858" s="197">
        <f t="shared" ref="K858:L858" si="67">AD437+AD459</f>
        <v>115955</v>
      </c>
      <c r="L858" s="197">
        <f t="shared" si="67"/>
        <v>182300</v>
      </c>
      <c r="M858" s="198">
        <f>SUM(J858:L858)</f>
        <v>327558</v>
      </c>
      <c r="N858" s="197">
        <f>AF437+AF459</f>
        <v>123083</v>
      </c>
      <c r="O858" s="197">
        <f t="shared" ref="O858:P858" si="68">AG437+AG459</f>
        <v>0</v>
      </c>
      <c r="P858" s="197">
        <f t="shared" si="68"/>
        <v>0</v>
      </c>
      <c r="Q858" s="198">
        <f>SUM(N858:P858)</f>
        <v>123083</v>
      </c>
      <c r="R858" s="199">
        <f>E858+I858+M858+Q858</f>
        <v>815857</v>
      </c>
    </row>
    <row r="859" spans="1:18" s="2" customFormat="1" ht="33.75" customHeight="1" x14ac:dyDescent="0.25">
      <c r="A859" s="200" t="s">
        <v>68</v>
      </c>
      <c r="B859" s="201" t="s">
        <v>590</v>
      </c>
      <c r="C859" s="202">
        <f>X12+X563+X655+X658+X668+X698+X707</f>
        <v>1409197</v>
      </c>
      <c r="D859" s="202">
        <f>Y12+Y563+Y655+Y658+Y668+Y698+Y707</f>
        <v>2189795</v>
      </c>
      <c r="E859" s="203">
        <f>SUM(C859:D859)</f>
        <v>3598992</v>
      </c>
      <c r="F859" s="202">
        <f>Z12+Z563+Z655+Z658+Z668+Z698+Z707</f>
        <v>488065</v>
      </c>
      <c r="G859" s="202">
        <f>AA12+AA563+AA655+AA658+AA668+AA698+AA707</f>
        <v>1155135</v>
      </c>
      <c r="H859" s="202">
        <f t="shared" ref="H859" si="69">AB12+AB563+AB655+AB658+AB668+AB698+AB707</f>
        <v>555660.5</v>
      </c>
      <c r="I859" s="203">
        <f>SUM(F859:H859)</f>
        <v>2198860.5</v>
      </c>
      <c r="J859" s="202">
        <f>AC12+AC563+AC655+AC658+AC668+AC698+AC707</f>
        <v>1013543</v>
      </c>
      <c r="K859" s="202">
        <f t="shared" ref="K859:L859" si="70">AD12+AD563+AD655+AD658+AD668+AD698+AD707</f>
        <v>2292156</v>
      </c>
      <c r="L859" s="202">
        <f t="shared" si="70"/>
        <v>226980.5</v>
      </c>
      <c r="M859" s="203">
        <f>SUM(J859:L859)</f>
        <v>3532679.5</v>
      </c>
      <c r="N859" s="202">
        <f>AF12+AF563+AF655+AF658+AF668+AF698+AF707</f>
        <v>1731405</v>
      </c>
      <c r="O859" s="202">
        <f t="shared" ref="O859:P859" si="71">AG12+AG563+AG655+AG658+AG668+AG698+AG707</f>
        <v>25000</v>
      </c>
      <c r="P859" s="202">
        <f t="shared" si="71"/>
        <v>0</v>
      </c>
      <c r="Q859" s="203">
        <f>SUM(N859:P859)</f>
        <v>1756405</v>
      </c>
      <c r="R859" s="199">
        <f>E859+I859+M859+Q859</f>
        <v>11086937</v>
      </c>
    </row>
    <row r="860" spans="1:18" s="2" customFormat="1" x14ac:dyDescent="0.25">
      <c r="A860" s="193" t="s">
        <v>591</v>
      </c>
      <c r="B860" s="187" t="s">
        <v>590</v>
      </c>
      <c r="C860" s="204">
        <f>SUM(C858:C859)</f>
        <v>1456280</v>
      </c>
      <c r="D860" s="204">
        <f>SUM(D858:D859)</f>
        <v>2202545</v>
      </c>
      <c r="E860" s="205">
        <f>SUM(E858:E859)</f>
        <v>3658825</v>
      </c>
      <c r="F860" s="204">
        <f>SUM(F858:F859)</f>
        <v>513118</v>
      </c>
      <c r="G860" s="204">
        <f>SUM(G858:G859)</f>
        <v>1253165</v>
      </c>
      <c r="H860" s="204">
        <f t="shared" ref="H860:Q860" si="72">SUM(H858:H859)</f>
        <v>737960.5</v>
      </c>
      <c r="I860" s="204">
        <f t="shared" si="72"/>
        <v>2504243.5</v>
      </c>
      <c r="J860" s="204">
        <f t="shared" si="72"/>
        <v>1042846</v>
      </c>
      <c r="K860" s="204">
        <f t="shared" si="72"/>
        <v>2408111</v>
      </c>
      <c r="L860" s="204">
        <f t="shared" si="72"/>
        <v>409280.5</v>
      </c>
      <c r="M860" s="204">
        <f t="shared" si="72"/>
        <v>3860237.5</v>
      </c>
      <c r="N860" s="204">
        <f t="shared" si="72"/>
        <v>1854488</v>
      </c>
      <c r="O860" s="204">
        <f t="shared" si="72"/>
        <v>25000</v>
      </c>
      <c r="P860" s="204">
        <f t="shared" si="72"/>
        <v>0</v>
      </c>
      <c r="Q860" s="204">
        <f t="shared" si="72"/>
        <v>1879488</v>
      </c>
      <c r="R860" s="206">
        <f>SUM(R858:R859)</f>
        <v>11902794</v>
      </c>
    </row>
    <row r="861" spans="1:18" x14ac:dyDescent="0.25">
      <c r="H861" s="94"/>
      <c r="I861" s="160"/>
    </row>
    <row r="862" spans="1:18" x14ac:dyDescent="0.25">
      <c r="I862" s="160"/>
    </row>
    <row r="864" spans="1:18" x14ac:dyDescent="0.25">
      <c r="H864" s="94"/>
    </row>
    <row r="869" spans="8:8" x14ac:dyDescent="0.25">
      <c r="H869" s="185">
        <v>1000000</v>
      </c>
    </row>
    <row r="871" spans="8:8" x14ac:dyDescent="0.25">
      <c r="H871" s="94">
        <f>H438+H528+H726</f>
        <v>798561</v>
      </c>
    </row>
    <row r="873" spans="8:8" x14ac:dyDescent="0.25">
      <c r="H873" s="157">
        <f>H869-H871</f>
        <v>201439</v>
      </c>
    </row>
    <row r="875" spans="8:8" x14ac:dyDescent="0.25">
      <c r="H875" s="185">
        <f>'APP  (NO TRAVEL)'!L31</f>
        <v>0</v>
      </c>
    </row>
    <row r="877" spans="8:8" x14ac:dyDescent="0.25">
      <c r="H877" s="157">
        <f>H875-H873</f>
        <v>-201439</v>
      </c>
    </row>
  </sheetData>
  <autoFilter ref="C1:C846" xr:uid="{00000000-0009-0000-0000-000003000000}"/>
  <mergeCells count="18">
    <mergeCell ref="E10:G10"/>
    <mergeCell ref="A6:U6"/>
    <mergeCell ref="A849:R849"/>
    <mergeCell ref="A851:R851"/>
    <mergeCell ref="A856:R856"/>
    <mergeCell ref="A1:U1"/>
    <mergeCell ref="A2:U2"/>
    <mergeCell ref="A3:U3"/>
    <mergeCell ref="A4:U4"/>
    <mergeCell ref="A5:U5"/>
    <mergeCell ref="A839:K839"/>
    <mergeCell ref="L839:U839"/>
    <mergeCell ref="I840:L840"/>
    <mergeCell ref="A7:U7"/>
    <mergeCell ref="A8:J8"/>
    <mergeCell ref="K8:U8"/>
    <mergeCell ref="E9:G9"/>
    <mergeCell ref="J9:U9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5" orientation="landscape" horizontalDpi="0" verticalDpi="0" r:id="rId1"/>
  <rowBreaks count="2" manualBreakCount="2">
    <brk id="783" max="20" man="1"/>
    <brk id="83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W34"/>
  <sheetViews>
    <sheetView view="pageBreakPreview" zoomScale="80" zoomScaleNormal="80" zoomScaleSheetLayoutView="80" workbookViewId="0">
      <selection activeCell="L26" sqref="L26"/>
    </sheetView>
  </sheetViews>
  <sheetFormatPr defaultRowHeight="15" x14ac:dyDescent="0.25"/>
  <cols>
    <col min="1" max="1" width="11.5703125" style="2" customWidth="1"/>
    <col min="2" max="2" width="17.85546875" style="2" customWidth="1"/>
    <col min="3" max="3" width="48.42578125" style="2" customWidth="1"/>
    <col min="4" max="5" width="11.85546875" style="40" customWidth="1"/>
    <col min="6" max="6" width="18.140625" style="2" customWidth="1"/>
    <col min="7" max="7" width="17.42578125" style="2" customWidth="1"/>
    <col min="8" max="8" width="15" style="2" customWidth="1"/>
    <col min="9" max="9" width="19.85546875" style="2" customWidth="1"/>
    <col min="10" max="10" width="15.42578125" style="2" customWidth="1"/>
    <col min="11" max="11" width="25.140625" style="2" customWidth="1"/>
    <col min="12" max="12" width="22" style="2" customWidth="1"/>
    <col min="13" max="13" width="21.28515625" style="2" customWidth="1"/>
    <col min="14" max="14" width="18.5703125" style="2" customWidth="1"/>
    <col min="15" max="15" width="13.85546875" style="2" customWidth="1"/>
    <col min="16" max="16" width="45.85546875" style="2" customWidth="1"/>
    <col min="17" max="16384" width="9.140625" style="2"/>
  </cols>
  <sheetData>
    <row r="1" spans="1:23" ht="15" customHeight="1" x14ac:dyDescent="0.2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23" ht="15" customHeight="1" x14ac:dyDescent="0.25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23" ht="15" customHeight="1" x14ac:dyDescent="0.25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23" ht="15" customHeight="1" x14ac:dyDescent="0.25">
      <c r="A4" s="255" t="s">
        <v>510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23" customFormat="1" ht="15" customHeight="1" x14ac:dyDescent="0.2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W5" s="1"/>
    </row>
    <row r="6" spans="1:23" customFormat="1" ht="15" customHeight="1" x14ac:dyDescent="0.25">
      <c r="A6" s="256" t="s">
        <v>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W6" s="1"/>
    </row>
    <row r="7" spans="1:23" customFormat="1" ht="15" customHeight="1" x14ac:dyDescent="0.25">
      <c r="A7" s="256" t="s">
        <v>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161"/>
      <c r="R7" s="161"/>
      <c r="S7" s="161"/>
      <c r="T7" s="161"/>
      <c r="U7" s="161"/>
      <c r="V7" s="161"/>
      <c r="W7" s="1"/>
    </row>
    <row r="8" spans="1:23" ht="15" customHeight="1" x14ac:dyDescent="0.25">
      <c r="A8" s="255" t="s">
        <v>3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162"/>
      <c r="R8" s="162"/>
      <c r="S8" s="162"/>
      <c r="T8" s="162"/>
      <c r="U8" s="162"/>
      <c r="V8" s="162"/>
      <c r="W8" s="40"/>
    </row>
    <row r="9" spans="1:23" x14ac:dyDescent="0.25">
      <c r="A9" s="255" t="s">
        <v>511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</row>
    <row r="10" spans="1:23" ht="15" customHeight="1" x14ac:dyDescent="0.25">
      <c r="J10" s="253" t="s">
        <v>575</v>
      </c>
      <c r="K10" s="254"/>
      <c r="L10" s="254"/>
      <c r="M10" s="254"/>
      <c r="N10" s="254"/>
      <c r="O10" s="254"/>
      <c r="P10" s="254"/>
    </row>
    <row r="11" spans="1:23" x14ac:dyDescent="0.25">
      <c r="A11" s="255" t="s">
        <v>576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</row>
    <row r="12" spans="1:23" x14ac:dyDescent="0.25">
      <c r="A12" s="258" t="s">
        <v>512</v>
      </c>
      <c r="B12" s="247"/>
      <c r="C12" s="247"/>
      <c r="D12" s="247"/>
      <c r="E12" s="247"/>
      <c r="F12" s="247"/>
      <c r="G12" s="247"/>
      <c r="H12" s="247"/>
      <c r="I12" s="247"/>
    </row>
    <row r="13" spans="1:23" s="43" customFormat="1" ht="63" customHeight="1" x14ac:dyDescent="0.25">
      <c r="A13" s="259" t="s">
        <v>513</v>
      </c>
      <c r="B13" s="259" t="s">
        <v>514</v>
      </c>
      <c r="C13" s="259" t="s">
        <v>515</v>
      </c>
      <c r="D13" s="259" t="s">
        <v>10</v>
      </c>
      <c r="E13" s="266" t="s">
        <v>594</v>
      </c>
      <c r="F13" s="259" t="s">
        <v>13</v>
      </c>
      <c r="G13" s="259" t="s">
        <v>516</v>
      </c>
      <c r="H13" s="260"/>
      <c r="I13" s="260"/>
      <c r="J13" s="260"/>
      <c r="K13" s="259" t="s">
        <v>517</v>
      </c>
      <c r="L13" s="259" t="s">
        <v>518</v>
      </c>
      <c r="M13" s="260"/>
      <c r="N13" s="260"/>
      <c r="O13" s="260"/>
      <c r="P13" s="41" t="s">
        <v>519</v>
      </c>
      <c r="Q13" s="42"/>
    </row>
    <row r="14" spans="1:23" s="43" customFormat="1" ht="31.5" x14ac:dyDescent="0.25">
      <c r="A14" s="260"/>
      <c r="B14" s="260"/>
      <c r="C14" s="260"/>
      <c r="D14" s="261"/>
      <c r="E14" s="267"/>
      <c r="F14" s="260"/>
      <c r="G14" s="41" t="s">
        <v>520</v>
      </c>
      <c r="H14" s="41" t="s">
        <v>521</v>
      </c>
      <c r="I14" s="41" t="s">
        <v>522</v>
      </c>
      <c r="J14" s="41" t="s">
        <v>523</v>
      </c>
      <c r="K14" s="260"/>
      <c r="L14" s="41" t="s">
        <v>524</v>
      </c>
      <c r="M14" s="41" t="s">
        <v>525</v>
      </c>
      <c r="N14" s="41" t="s">
        <v>526</v>
      </c>
      <c r="O14" s="41" t="s">
        <v>527</v>
      </c>
      <c r="P14" s="41" t="s">
        <v>528</v>
      </c>
      <c r="Q14" s="42"/>
    </row>
    <row r="15" spans="1:23" ht="24" customHeight="1" x14ac:dyDescent="0.25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  <c r="H15" s="44">
        <v>8</v>
      </c>
      <c r="I15" s="44">
        <v>9</v>
      </c>
      <c r="J15" s="44">
        <v>10</v>
      </c>
      <c r="K15" s="44">
        <v>11</v>
      </c>
      <c r="L15" s="44">
        <v>12</v>
      </c>
      <c r="M15" s="44">
        <v>13</v>
      </c>
      <c r="N15" s="44">
        <v>14</v>
      </c>
      <c r="O15" s="44">
        <v>15</v>
      </c>
      <c r="P15" s="44">
        <v>16</v>
      </c>
      <c r="Q15" s="45"/>
    </row>
    <row r="16" spans="1:23" s="54" customFormat="1" ht="37.5" customHeight="1" x14ac:dyDescent="0.25">
      <c r="A16" s="46">
        <v>2</v>
      </c>
      <c r="B16" s="47" t="s">
        <v>102</v>
      </c>
      <c r="C16" s="47" t="s">
        <v>103</v>
      </c>
      <c r="D16" s="46" t="s">
        <v>35</v>
      </c>
      <c r="E16" s="46" t="s">
        <v>595</v>
      </c>
      <c r="F16" s="47" t="s">
        <v>68</v>
      </c>
      <c r="G16" s="49">
        <v>45323</v>
      </c>
      <c r="H16" s="44" t="s">
        <v>529</v>
      </c>
      <c r="I16" s="49">
        <v>45352</v>
      </c>
      <c r="J16" s="49">
        <v>45352</v>
      </c>
      <c r="K16" s="47" t="s">
        <v>570</v>
      </c>
      <c r="L16" s="51">
        <f>'PPMP (WTRAVEL)'!H60</f>
        <v>5235657</v>
      </c>
      <c r="M16" s="51">
        <v>5235657</v>
      </c>
      <c r="N16" s="51"/>
      <c r="O16" s="51"/>
      <c r="P16" s="47" t="s">
        <v>571</v>
      </c>
    </row>
    <row r="17" spans="1:16" s="54" customFormat="1" ht="38.25" customHeight="1" x14ac:dyDescent="0.25">
      <c r="A17" s="46">
        <v>3</v>
      </c>
      <c r="B17" s="47" t="s">
        <v>276</v>
      </c>
      <c r="C17" s="47" t="s">
        <v>277</v>
      </c>
      <c r="D17" s="46" t="s">
        <v>35</v>
      </c>
      <c r="E17" s="46" t="s">
        <v>595</v>
      </c>
      <c r="F17" s="47" t="s">
        <v>278</v>
      </c>
      <c r="G17" s="49">
        <v>45323</v>
      </c>
      <c r="H17" s="44" t="s">
        <v>529</v>
      </c>
      <c r="I17" s="49">
        <v>45352</v>
      </c>
      <c r="J17" s="49">
        <v>45352</v>
      </c>
      <c r="K17" s="47" t="s">
        <v>570</v>
      </c>
      <c r="L17" s="51">
        <f>'PPMP (NO TRAVEL)'!H437</f>
        <v>178887</v>
      </c>
      <c r="M17" s="51">
        <f>L17</f>
        <v>178887</v>
      </c>
      <c r="N17" s="51"/>
      <c r="O17" s="51"/>
      <c r="P17" s="47" t="s">
        <v>571</v>
      </c>
    </row>
    <row r="18" spans="1:16" s="54" customFormat="1" ht="33.75" customHeight="1" x14ac:dyDescent="0.25">
      <c r="A18" s="46">
        <v>4</v>
      </c>
      <c r="B18" s="47" t="s">
        <v>298</v>
      </c>
      <c r="C18" s="47" t="s">
        <v>299</v>
      </c>
      <c r="D18" s="46" t="s">
        <v>35</v>
      </c>
      <c r="E18" s="46" t="s">
        <v>595</v>
      </c>
      <c r="F18" s="47" t="s">
        <v>278</v>
      </c>
      <c r="G18" s="49">
        <v>45323</v>
      </c>
      <c r="H18" s="44" t="s">
        <v>529</v>
      </c>
      <c r="I18" s="49">
        <v>45352</v>
      </c>
      <c r="J18" s="49">
        <v>45352</v>
      </c>
      <c r="K18" s="47" t="s">
        <v>570</v>
      </c>
      <c r="L18" s="51">
        <f>'PPMP (NO TRAVEL)'!H459</f>
        <v>636970</v>
      </c>
      <c r="M18" s="51">
        <f>L18</f>
        <v>636970</v>
      </c>
      <c r="N18" s="51"/>
      <c r="O18" s="51"/>
      <c r="P18" s="47" t="s">
        <v>571</v>
      </c>
    </row>
    <row r="19" spans="1:16" s="54" customFormat="1" ht="37.5" customHeight="1" x14ac:dyDescent="0.25">
      <c r="A19" s="46">
        <v>5</v>
      </c>
      <c r="B19" s="47" t="s">
        <v>390</v>
      </c>
      <c r="C19" s="47" t="s">
        <v>391</v>
      </c>
      <c r="D19" s="46" t="s">
        <v>35</v>
      </c>
      <c r="E19" s="46" t="s">
        <v>595</v>
      </c>
      <c r="F19" s="47" t="s">
        <v>68</v>
      </c>
      <c r="G19" s="49">
        <v>45323</v>
      </c>
      <c r="H19" s="44" t="s">
        <v>529</v>
      </c>
      <c r="I19" s="49">
        <v>45352</v>
      </c>
      <c r="J19" s="49">
        <v>45352</v>
      </c>
      <c r="K19" s="47" t="s">
        <v>570</v>
      </c>
      <c r="L19" s="51">
        <f>'PPMP (WTRAVEL)'!H614</f>
        <v>238400</v>
      </c>
      <c r="M19" s="51">
        <v>238400</v>
      </c>
      <c r="N19" s="51"/>
      <c r="O19" s="51"/>
      <c r="P19" s="47" t="s">
        <v>571</v>
      </c>
    </row>
    <row r="20" spans="1:16" s="54" customFormat="1" ht="34.5" customHeight="1" x14ac:dyDescent="0.25">
      <c r="A20" s="46">
        <v>6</v>
      </c>
      <c r="B20" s="47" t="s">
        <v>405</v>
      </c>
      <c r="C20" s="47" t="s">
        <v>406</v>
      </c>
      <c r="D20" s="46" t="s">
        <v>35</v>
      </c>
      <c r="E20" s="46" t="s">
        <v>595</v>
      </c>
      <c r="F20" s="47" t="s">
        <v>68</v>
      </c>
      <c r="G20" s="49">
        <v>45323</v>
      </c>
      <c r="H20" s="44" t="s">
        <v>529</v>
      </c>
      <c r="I20" s="49">
        <v>45352</v>
      </c>
      <c r="J20" s="49">
        <v>45352</v>
      </c>
      <c r="K20" s="47" t="s">
        <v>570</v>
      </c>
      <c r="L20" s="51">
        <f>'PPMP (WTRAVEL)'!H706</f>
        <v>148000</v>
      </c>
      <c r="M20" s="51">
        <v>148000</v>
      </c>
      <c r="N20" s="51"/>
      <c r="O20" s="51"/>
      <c r="P20" s="47" t="s">
        <v>571</v>
      </c>
    </row>
    <row r="21" spans="1:16" s="54" customFormat="1" ht="34.5" customHeight="1" x14ac:dyDescent="0.25">
      <c r="A21" s="46">
        <v>7</v>
      </c>
      <c r="B21" s="159" t="s">
        <v>550</v>
      </c>
      <c r="C21" s="159" t="s">
        <v>549</v>
      </c>
      <c r="D21" s="46" t="s">
        <v>35</v>
      </c>
      <c r="E21" s="46" t="s">
        <v>595</v>
      </c>
      <c r="F21" s="47" t="s">
        <v>68</v>
      </c>
      <c r="G21" s="49">
        <v>45323</v>
      </c>
      <c r="H21" s="44" t="s">
        <v>529</v>
      </c>
      <c r="I21" s="49">
        <v>45352</v>
      </c>
      <c r="J21" s="49">
        <v>45352</v>
      </c>
      <c r="K21" s="47" t="s">
        <v>570</v>
      </c>
      <c r="L21" s="51">
        <f>'PPMP (WTRAVEL)'!H709</f>
        <v>252000</v>
      </c>
      <c r="M21" s="51">
        <v>252000</v>
      </c>
      <c r="N21" s="51"/>
      <c r="O21" s="51"/>
      <c r="P21" s="47" t="s">
        <v>571</v>
      </c>
    </row>
    <row r="22" spans="1:16" s="54" customFormat="1" ht="33.75" customHeight="1" x14ac:dyDescent="0.25">
      <c r="A22" s="46">
        <v>8</v>
      </c>
      <c r="B22" s="47" t="s">
        <v>416</v>
      </c>
      <c r="C22" s="47" t="s">
        <v>417</v>
      </c>
      <c r="D22" s="46" t="s">
        <v>35</v>
      </c>
      <c r="E22" s="46" t="s">
        <v>595</v>
      </c>
      <c r="F22" s="47" t="s">
        <v>68</v>
      </c>
      <c r="G22" s="49">
        <v>45323</v>
      </c>
      <c r="H22" s="44" t="s">
        <v>529</v>
      </c>
      <c r="I22" s="49">
        <v>45352</v>
      </c>
      <c r="J22" s="49">
        <v>45352</v>
      </c>
      <c r="K22" s="47" t="s">
        <v>570</v>
      </c>
      <c r="L22" s="51">
        <f>'PPMP (WTRAVEL)'!H719</f>
        <v>2014600</v>
      </c>
      <c r="M22" s="51">
        <v>2014600</v>
      </c>
      <c r="N22" s="51"/>
      <c r="O22" s="51"/>
      <c r="P22" s="47" t="s">
        <v>571</v>
      </c>
    </row>
    <row r="23" spans="1:16" s="54" customFormat="1" ht="37.5" customHeight="1" x14ac:dyDescent="0.25">
      <c r="A23" s="46">
        <v>9</v>
      </c>
      <c r="B23" s="47" t="s">
        <v>435</v>
      </c>
      <c r="C23" s="47" t="s">
        <v>436</v>
      </c>
      <c r="D23" s="46" t="s">
        <v>35</v>
      </c>
      <c r="E23" s="46" t="s">
        <v>595</v>
      </c>
      <c r="F23" s="47" t="s">
        <v>68</v>
      </c>
      <c r="G23" s="49">
        <v>45323</v>
      </c>
      <c r="H23" s="44" t="s">
        <v>529</v>
      </c>
      <c r="I23" s="49">
        <v>45352</v>
      </c>
      <c r="J23" s="49">
        <v>45352</v>
      </c>
      <c r="K23" s="47" t="s">
        <v>570</v>
      </c>
      <c r="L23" s="51">
        <f>'PPMP (WTRAVEL)'!H749</f>
        <v>490100</v>
      </c>
      <c r="M23" s="51">
        <v>490100</v>
      </c>
      <c r="N23" s="51"/>
      <c r="O23" s="51"/>
      <c r="P23" s="47" t="s">
        <v>571</v>
      </c>
    </row>
    <row r="24" spans="1:16" s="54" customFormat="1" ht="36" customHeight="1" x14ac:dyDescent="0.25">
      <c r="A24" s="46">
        <v>10</v>
      </c>
      <c r="B24" s="47" t="s">
        <v>439</v>
      </c>
      <c r="C24" s="47" t="s">
        <v>440</v>
      </c>
      <c r="D24" s="46" t="s">
        <v>35</v>
      </c>
      <c r="E24" s="46" t="s">
        <v>595</v>
      </c>
      <c r="F24" s="47" t="s">
        <v>68</v>
      </c>
      <c r="G24" s="49">
        <v>45323</v>
      </c>
      <c r="H24" s="44" t="s">
        <v>529</v>
      </c>
      <c r="I24" s="49">
        <v>45352</v>
      </c>
      <c r="J24" s="49">
        <v>45352</v>
      </c>
      <c r="K24" s="47" t="s">
        <v>570</v>
      </c>
      <c r="L24" s="51">
        <f>'PPMP (NO TRAVEL)'!H707</f>
        <v>2708180</v>
      </c>
      <c r="M24" s="51">
        <f>L24</f>
        <v>2708180</v>
      </c>
      <c r="N24" s="51"/>
      <c r="O24" s="51"/>
      <c r="P24" s="47" t="s">
        <v>571</v>
      </c>
    </row>
    <row r="25" spans="1:16" s="54" customFormat="1" ht="36" customHeight="1" x14ac:dyDescent="0.25">
      <c r="A25" s="46">
        <v>11</v>
      </c>
      <c r="B25" s="218" t="s">
        <v>596</v>
      </c>
      <c r="C25" s="219" t="s">
        <v>597</v>
      </c>
      <c r="D25" s="46" t="s">
        <v>35</v>
      </c>
      <c r="E25" s="46" t="s">
        <v>595</v>
      </c>
      <c r="F25" s="220" t="s">
        <v>598</v>
      </c>
      <c r="G25" s="49">
        <v>45323</v>
      </c>
      <c r="H25" s="44" t="s">
        <v>529</v>
      </c>
      <c r="I25" s="49">
        <v>45352</v>
      </c>
      <c r="J25" s="49">
        <v>45352</v>
      </c>
      <c r="K25" s="47" t="s">
        <v>570</v>
      </c>
      <c r="L25" s="222">
        <v>169721600</v>
      </c>
      <c r="N25" s="222">
        <v>169721600</v>
      </c>
      <c r="O25" s="51"/>
      <c r="P25" s="47" t="s">
        <v>571</v>
      </c>
    </row>
    <row r="26" spans="1:16" s="54" customFormat="1" ht="36" customHeight="1" x14ac:dyDescent="0.25">
      <c r="A26" s="46">
        <v>12</v>
      </c>
      <c r="B26" s="218" t="s">
        <v>596</v>
      </c>
      <c r="C26" s="219" t="s">
        <v>597</v>
      </c>
      <c r="D26" s="46" t="s">
        <v>35</v>
      </c>
      <c r="E26" s="46" t="s">
        <v>595</v>
      </c>
      <c r="F26" s="221" t="s">
        <v>68</v>
      </c>
      <c r="G26" s="49">
        <v>45323</v>
      </c>
      <c r="H26" s="44" t="s">
        <v>529</v>
      </c>
      <c r="I26" s="49">
        <v>45352</v>
      </c>
      <c r="J26" s="49">
        <v>45352</v>
      </c>
      <c r="K26" s="47" t="s">
        <v>570</v>
      </c>
      <c r="L26" s="222">
        <v>6094765</v>
      </c>
      <c r="M26" s="223"/>
      <c r="N26" s="223">
        <v>6094765</v>
      </c>
      <c r="O26" s="51"/>
      <c r="P26" s="47" t="s">
        <v>571</v>
      </c>
    </row>
    <row r="27" spans="1:16" s="168" customFormat="1" ht="23.25" customHeight="1" x14ac:dyDescent="0.25">
      <c r="A27" s="164"/>
      <c r="B27" s="164"/>
      <c r="C27" s="165" t="s">
        <v>501</v>
      </c>
      <c r="D27" s="166"/>
      <c r="E27" s="166"/>
      <c r="F27" s="164"/>
      <c r="G27" s="164"/>
      <c r="H27" s="164"/>
      <c r="I27" s="164"/>
      <c r="J27" s="164"/>
      <c r="K27" s="164"/>
      <c r="L27" s="167">
        <f>SUM(L16:L26)</f>
        <v>187719159</v>
      </c>
      <c r="M27" s="167">
        <f>SUM(M16:M26)</f>
        <v>11902794</v>
      </c>
      <c r="N27" s="167">
        <f>N25+N26</f>
        <v>175816365</v>
      </c>
      <c r="O27" s="167">
        <v>0</v>
      </c>
      <c r="P27" s="163"/>
    </row>
    <row r="28" spans="1:16" x14ac:dyDescent="0.2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 ht="25.5" customHeight="1" x14ac:dyDescent="0.25">
      <c r="B29" s="55" t="s">
        <v>502</v>
      </c>
      <c r="C29" s="36"/>
      <c r="D29" s="37"/>
      <c r="E29" s="37"/>
      <c r="F29" s="36"/>
      <c r="G29" s="36"/>
      <c r="H29" s="257" t="s">
        <v>530</v>
      </c>
      <c r="I29" s="257"/>
      <c r="J29" s="36"/>
      <c r="K29" s="36"/>
      <c r="L29" s="36"/>
      <c r="M29" s="55" t="s">
        <v>503</v>
      </c>
    </row>
    <row r="30" spans="1:16" x14ac:dyDescent="0.25">
      <c r="B30" s="36"/>
      <c r="C30" s="36"/>
      <c r="D30" s="37"/>
      <c r="E30" s="37"/>
      <c r="F30" s="36"/>
      <c r="G30" s="36"/>
      <c r="H30" s="36"/>
      <c r="I30" s="36"/>
      <c r="J30" s="36"/>
      <c r="K30" s="36"/>
      <c r="L30" s="180"/>
      <c r="M30" s="36"/>
    </row>
    <row r="31" spans="1:16" x14ac:dyDescent="0.25">
      <c r="B31" s="36"/>
      <c r="C31" s="36"/>
      <c r="D31" s="37"/>
      <c r="E31" s="37"/>
      <c r="F31" s="36"/>
      <c r="G31" s="36"/>
      <c r="H31" s="36"/>
      <c r="I31" s="36"/>
      <c r="J31" s="36"/>
      <c r="K31" s="36"/>
      <c r="L31" s="181"/>
      <c r="M31" s="181"/>
    </row>
    <row r="32" spans="1:16" ht="18.75" customHeight="1" x14ac:dyDescent="0.25">
      <c r="B32" s="39" t="s">
        <v>505</v>
      </c>
      <c r="C32" s="36"/>
      <c r="D32" s="37"/>
      <c r="E32" s="37"/>
      <c r="F32" s="36"/>
      <c r="G32" s="36"/>
      <c r="H32" s="56" t="s">
        <v>579</v>
      </c>
      <c r="I32" s="36"/>
      <c r="J32" s="36"/>
      <c r="K32" s="36"/>
      <c r="L32" s="181"/>
      <c r="M32" s="39" t="s">
        <v>532</v>
      </c>
    </row>
    <row r="33" spans="2:13" s="57" customFormat="1" ht="18" customHeight="1" x14ac:dyDescent="0.25">
      <c r="B33" s="58" t="s">
        <v>507</v>
      </c>
      <c r="C33" s="58"/>
      <c r="D33" s="38"/>
      <c r="E33" s="38"/>
      <c r="F33" s="58"/>
      <c r="G33" s="58"/>
      <c r="H33" s="59" t="s">
        <v>581</v>
      </c>
      <c r="I33" s="58"/>
      <c r="J33" s="58"/>
      <c r="K33" s="58"/>
      <c r="L33" s="58"/>
      <c r="M33" s="58" t="s">
        <v>534</v>
      </c>
    </row>
    <row r="34" spans="2:13" s="57" customFormat="1" ht="18.75" customHeight="1" x14ac:dyDescent="0.25">
      <c r="B34" s="58" t="s">
        <v>509</v>
      </c>
      <c r="C34" s="58"/>
      <c r="D34" s="38"/>
      <c r="E34" s="38"/>
      <c r="F34" s="58"/>
      <c r="G34" s="58"/>
      <c r="H34" s="59" t="s">
        <v>580</v>
      </c>
      <c r="I34" s="58"/>
      <c r="J34" s="58"/>
      <c r="K34" s="58"/>
      <c r="L34" s="58"/>
      <c r="M34" s="58" t="s">
        <v>536</v>
      </c>
    </row>
  </sheetData>
  <mergeCells count="23">
    <mergeCell ref="A12:I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J10:P10"/>
    <mergeCell ref="A11:P11"/>
    <mergeCell ref="K13:K14"/>
    <mergeCell ref="L13:O13"/>
    <mergeCell ref="A28:P28"/>
    <mergeCell ref="H29:I29"/>
    <mergeCell ref="A13:A14"/>
    <mergeCell ref="B13:B14"/>
    <mergeCell ref="C13:C14"/>
    <mergeCell ref="D13:D14"/>
    <mergeCell ref="F13:F14"/>
    <mergeCell ref="G13:J13"/>
    <mergeCell ref="E13:E14"/>
  </mergeCells>
  <conditionalFormatting sqref="C25:C26">
    <cfRule type="containsText" dxfId="1" priority="1" operator="containsText" text="Note: Do not insert above this line. Click undo. Thanks">
      <formula>NOT(ISERROR(SEARCH("Note: Do not insert above this line. Click undo. Thanks",C25)))</formula>
    </cfRule>
    <cfRule type="containsText" dxfId="0" priority="2" stopIfTrue="1" operator="containsText" text="Note: Do not insert above this line. Click undo. Thanks">
      <formula>NOT(ISERROR(SEARCH("Note: Do not insert above this line. Click undo. Thanks",C25)))</formula>
    </cfRule>
  </conditionalFormatting>
  <printOptions horizontalCentered="1"/>
  <pageMargins left="0.15748031496062992" right="0.11811023622047245" top="0.39370078740157483" bottom="0.15748031496062992" header="0.51181102362204722" footer="0.51181102362204722"/>
  <pageSetup paperSize="9" scale="4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R31"/>
  <sheetViews>
    <sheetView tabSelected="1" view="pageBreakPreview" zoomScaleNormal="100" zoomScaleSheetLayoutView="100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I26" sqref="I26"/>
    </sheetView>
  </sheetViews>
  <sheetFormatPr defaultRowHeight="15" x14ac:dyDescent="0.25"/>
  <cols>
    <col min="1" max="1" width="19.42578125" style="2" customWidth="1"/>
    <col min="2" max="2" width="15.140625" style="2" customWidth="1"/>
    <col min="3" max="3" width="15.7109375" style="2" customWidth="1"/>
    <col min="4" max="4" width="14.140625" style="2" customWidth="1"/>
    <col min="5" max="5" width="14.42578125" style="2" customWidth="1"/>
    <col min="6" max="6" width="12.28515625" style="2" customWidth="1"/>
    <col min="7" max="7" width="14.28515625" style="2" customWidth="1"/>
    <col min="8" max="8" width="13.7109375" style="2" customWidth="1"/>
    <col min="9" max="9" width="14" style="2" customWidth="1"/>
    <col min="10" max="10" width="14.28515625" style="2" customWidth="1"/>
    <col min="11" max="11" width="11.85546875" style="2" customWidth="1"/>
    <col min="12" max="12" width="12.28515625" style="2" customWidth="1"/>
    <col min="13" max="13" width="14.7109375" style="2" customWidth="1"/>
    <col min="14" max="14" width="15" style="2" customWidth="1"/>
    <col min="15" max="15" width="12.28515625" style="2" customWidth="1"/>
    <col min="16" max="16" width="10.28515625" style="2" customWidth="1"/>
    <col min="17" max="17" width="14" style="2" customWidth="1"/>
    <col min="18" max="18" width="16.5703125" style="2" customWidth="1"/>
    <col min="19" max="19" width="13.28515625" style="2" bestFit="1" customWidth="1"/>
    <col min="20" max="16384" width="9.140625" style="2"/>
  </cols>
  <sheetData>
    <row r="1" spans="1:18" x14ac:dyDescent="0.25">
      <c r="A1" s="255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x14ac:dyDescent="0.25">
      <c r="A2" s="255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x14ac:dyDescent="0.25">
      <c r="A3" s="255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x14ac:dyDescent="0.25">
      <c r="A4" s="255" t="s">
        <v>510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x14ac:dyDescent="0.25">
      <c r="A5" s="255" t="s">
        <v>511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</row>
    <row r="6" spans="1:18" x14ac:dyDescent="0.25">
      <c r="A6" s="255" t="s">
        <v>582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18" x14ac:dyDescent="0.25">
      <c r="A7" s="241" t="s">
        <v>511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</row>
    <row r="8" spans="1:18" x14ac:dyDescent="0.25">
      <c r="A8" s="247"/>
      <c r="B8" s="247"/>
      <c r="C8" s="247"/>
      <c r="D8" s="247"/>
      <c r="E8" s="247"/>
      <c r="F8" s="247"/>
      <c r="G8" s="247"/>
      <c r="H8" s="247"/>
      <c r="I8" s="247"/>
      <c r="J8" s="269" t="s">
        <v>599</v>
      </c>
      <c r="K8" s="269"/>
      <c r="L8" s="269"/>
      <c r="M8" s="269"/>
      <c r="N8" s="269"/>
      <c r="O8" s="269"/>
      <c r="P8" s="269"/>
      <c r="Q8" s="269"/>
      <c r="R8" s="269"/>
    </row>
    <row r="9" spans="1:18" x14ac:dyDescent="0.25">
      <c r="A9" s="270" t="s">
        <v>583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</row>
    <row r="10" spans="1:18" x14ac:dyDescent="0.25">
      <c r="A10" s="187" t="s">
        <v>584</v>
      </c>
      <c r="B10" s="187" t="s">
        <v>18</v>
      </c>
      <c r="C10" s="187" t="s">
        <v>19</v>
      </c>
      <c r="D10" s="187" t="s">
        <v>20</v>
      </c>
      <c r="E10" s="188" t="s">
        <v>585</v>
      </c>
      <c r="F10" s="187" t="s">
        <v>21</v>
      </c>
      <c r="G10" s="187" t="s">
        <v>22</v>
      </c>
      <c r="H10" s="187" t="s">
        <v>23</v>
      </c>
      <c r="I10" s="188" t="s">
        <v>586</v>
      </c>
      <c r="J10" s="187" t="s">
        <v>24</v>
      </c>
      <c r="K10" s="187" t="s">
        <v>25</v>
      </c>
      <c r="L10" s="187" t="s">
        <v>26</v>
      </c>
      <c r="M10" s="188" t="s">
        <v>587</v>
      </c>
      <c r="N10" s="187" t="s">
        <v>27</v>
      </c>
      <c r="O10" s="187" t="s">
        <v>28</v>
      </c>
      <c r="P10" s="187" t="s">
        <v>29</v>
      </c>
      <c r="Q10" s="188" t="s">
        <v>588</v>
      </c>
      <c r="R10" s="187" t="s">
        <v>524</v>
      </c>
    </row>
    <row r="11" spans="1:18" x14ac:dyDescent="0.25">
      <c r="A11" s="272" t="s">
        <v>589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5"/>
    </row>
    <row r="12" spans="1:18" x14ac:dyDescent="0.25">
      <c r="A12" s="189" t="s">
        <v>278</v>
      </c>
      <c r="C12" s="191">
        <v>5</v>
      </c>
      <c r="D12" s="191">
        <v>1</v>
      </c>
      <c r="E12" s="192">
        <v>6</v>
      </c>
      <c r="F12" s="191">
        <v>3</v>
      </c>
      <c r="G12" s="191">
        <v>4</v>
      </c>
      <c r="H12" s="191">
        <v>2</v>
      </c>
      <c r="I12" s="192">
        <v>9</v>
      </c>
      <c r="J12" s="191">
        <v>3</v>
      </c>
      <c r="K12" s="191">
        <v>7</v>
      </c>
      <c r="L12" s="191">
        <v>2</v>
      </c>
      <c r="M12" s="192">
        <v>12</v>
      </c>
      <c r="N12" s="191">
        <v>7</v>
      </c>
      <c r="O12" s="190">
        <v>0</v>
      </c>
      <c r="P12" s="190">
        <v>0</v>
      </c>
      <c r="Q12" s="192">
        <v>7</v>
      </c>
      <c r="R12" s="191">
        <f>E12+I12+M12+Q12</f>
        <v>34</v>
      </c>
    </row>
    <row r="13" spans="1:18" x14ac:dyDescent="0.25">
      <c r="A13" s="189" t="s">
        <v>68</v>
      </c>
      <c r="B13" s="190">
        <v>18</v>
      </c>
      <c r="C13" s="191">
        <v>29</v>
      </c>
      <c r="D13" s="191">
        <v>9</v>
      </c>
      <c r="E13" s="192">
        <f>B13+C13+D13</f>
        <v>56</v>
      </c>
      <c r="F13" s="191">
        <v>6</v>
      </c>
      <c r="G13" s="191">
        <v>24</v>
      </c>
      <c r="H13" s="191">
        <v>3</v>
      </c>
      <c r="I13" s="192">
        <v>33</v>
      </c>
      <c r="J13" s="191">
        <v>8</v>
      </c>
      <c r="K13" s="191">
        <v>16</v>
      </c>
      <c r="L13" s="191">
        <v>2</v>
      </c>
      <c r="M13" s="192">
        <v>26</v>
      </c>
      <c r="N13" s="191">
        <v>28</v>
      </c>
      <c r="O13" s="191">
        <v>1</v>
      </c>
      <c r="P13" s="190">
        <v>0</v>
      </c>
      <c r="Q13" s="192">
        <v>29</v>
      </c>
      <c r="R13" s="191">
        <f>E13+I13+M13+Q13</f>
        <v>144</v>
      </c>
    </row>
    <row r="14" spans="1:18" x14ac:dyDescent="0.25">
      <c r="A14" s="189" t="s">
        <v>598</v>
      </c>
      <c r="B14" s="190">
        <v>13</v>
      </c>
      <c r="C14" s="191"/>
      <c r="D14" s="191"/>
      <c r="E14" s="192">
        <f>B14+C14+D14</f>
        <v>13</v>
      </c>
      <c r="F14" s="191"/>
      <c r="G14" s="191"/>
      <c r="H14" s="191"/>
      <c r="I14" s="192"/>
      <c r="J14" s="191"/>
      <c r="K14" s="191"/>
      <c r="L14" s="191"/>
      <c r="M14" s="192"/>
      <c r="N14" s="191"/>
      <c r="O14" s="191"/>
      <c r="P14" s="190"/>
      <c r="Q14" s="192"/>
      <c r="R14" s="191">
        <f>E14+I14+M14+Q14</f>
        <v>13</v>
      </c>
    </row>
    <row r="15" spans="1:18" x14ac:dyDescent="0.25">
      <c r="A15" s="193" t="s">
        <v>591</v>
      </c>
      <c r="B15" s="187">
        <f>B13+B14</f>
        <v>31</v>
      </c>
      <c r="C15" s="194">
        <v>34</v>
      </c>
      <c r="D15" s="194">
        <v>10</v>
      </c>
      <c r="E15" s="192">
        <f>B15+C15+D15</f>
        <v>75</v>
      </c>
      <c r="F15" s="194">
        <v>9</v>
      </c>
      <c r="G15" s="194">
        <v>28</v>
      </c>
      <c r="H15" s="194">
        <v>5</v>
      </c>
      <c r="I15" s="195">
        <v>42</v>
      </c>
      <c r="J15" s="194">
        <v>11</v>
      </c>
      <c r="K15" s="194">
        <v>23</v>
      </c>
      <c r="L15" s="194">
        <v>4</v>
      </c>
      <c r="M15" s="195">
        <v>38</v>
      </c>
      <c r="N15" s="194">
        <v>35</v>
      </c>
      <c r="O15" s="194">
        <v>1</v>
      </c>
      <c r="P15" s="187" t="s">
        <v>590</v>
      </c>
      <c r="Q15" s="195">
        <v>36</v>
      </c>
      <c r="R15" s="194">
        <f>E15+I15+M15+Q15</f>
        <v>191</v>
      </c>
    </row>
    <row r="16" spans="1:18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5">
      <c r="A17" s="270" t="s">
        <v>592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</row>
    <row r="18" spans="1:18" x14ac:dyDescent="0.25">
      <c r="A18" s="187" t="s">
        <v>584</v>
      </c>
      <c r="B18" s="187" t="s">
        <v>18</v>
      </c>
      <c r="C18" s="187" t="s">
        <v>19</v>
      </c>
      <c r="D18" s="187" t="s">
        <v>20</v>
      </c>
      <c r="E18" s="188" t="s">
        <v>585</v>
      </c>
      <c r="F18" s="187" t="s">
        <v>21</v>
      </c>
      <c r="G18" s="187" t="s">
        <v>22</v>
      </c>
      <c r="H18" s="187" t="s">
        <v>23</v>
      </c>
      <c r="I18" s="188" t="s">
        <v>586</v>
      </c>
      <c r="J18" s="187" t="s">
        <v>24</v>
      </c>
      <c r="K18" s="187" t="s">
        <v>25</v>
      </c>
      <c r="L18" s="187" t="s">
        <v>26</v>
      </c>
      <c r="M18" s="188" t="s">
        <v>587</v>
      </c>
      <c r="N18" s="187" t="s">
        <v>27</v>
      </c>
      <c r="O18" s="187" t="s">
        <v>28</v>
      </c>
      <c r="P18" s="187" t="s">
        <v>29</v>
      </c>
      <c r="Q18" s="188" t="s">
        <v>588</v>
      </c>
      <c r="R18" s="196" t="s">
        <v>524</v>
      </c>
    </row>
    <row r="19" spans="1:18" x14ac:dyDescent="0.25">
      <c r="A19" s="187"/>
      <c r="B19" s="227">
        <v>169721600</v>
      </c>
      <c r="C19" s="224"/>
      <c r="D19" s="224"/>
      <c r="E19" s="228">
        <f>B19</f>
        <v>169721600</v>
      </c>
      <c r="F19" s="224"/>
      <c r="G19" s="224"/>
      <c r="H19" s="224"/>
      <c r="I19" s="225"/>
      <c r="J19" s="224"/>
      <c r="K19" s="224"/>
      <c r="L19" s="224"/>
      <c r="M19" s="225"/>
      <c r="N19" s="224"/>
      <c r="O19" s="224"/>
      <c r="P19" s="224"/>
      <c r="Q19" s="225"/>
      <c r="R19" s="229">
        <f>E19</f>
        <v>169721600</v>
      </c>
    </row>
    <row r="20" spans="1:18" x14ac:dyDescent="0.25">
      <c r="A20" s="189" t="s">
        <v>278</v>
      </c>
      <c r="B20" s="226" t="s">
        <v>590</v>
      </c>
      <c r="C20" s="230">
        <v>47083</v>
      </c>
      <c r="D20" s="230">
        <v>12750</v>
      </c>
      <c r="E20" s="231">
        <v>59833</v>
      </c>
      <c r="F20" s="230">
        <v>25053</v>
      </c>
      <c r="G20" s="230">
        <v>98030</v>
      </c>
      <c r="H20" s="230">
        <v>182300</v>
      </c>
      <c r="I20" s="231">
        <v>305383</v>
      </c>
      <c r="J20" s="230">
        <v>29303</v>
      </c>
      <c r="K20" s="230">
        <v>115955</v>
      </c>
      <c r="L20" s="230">
        <v>182300</v>
      </c>
      <c r="M20" s="231">
        <v>327558</v>
      </c>
      <c r="N20" s="230">
        <v>123083</v>
      </c>
      <c r="O20" s="226">
        <v>0</v>
      </c>
      <c r="P20" s="226">
        <v>0</v>
      </c>
      <c r="Q20" s="231">
        <v>123083</v>
      </c>
      <c r="R20" s="232">
        <f>E20+I20+M20+Q20</f>
        <v>815857</v>
      </c>
    </row>
    <row r="21" spans="1:18" x14ac:dyDescent="0.25">
      <c r="A21" s="189" t="s">
        <v>68</v>
      </c>
      <c r="B21" s="233">
        <v>6094765</v>
      </c>
      <c r="C21" s="230">
        <v>1409197</v>
      </c>
      <c r="D21" s="230">
        <v>2189795</v>
      </c>
      <c r="E21" s="231">
        <f>B21+C21+D21</f>
        <v>9693757</v>
      </c>
      <c r="F21" s="230">
        <v>488065</v>
      </c>
      <c r="G21" s="230">
        <v>1155135</v>
      </c>
      <c r="H21" s="230">
        <v>555660.5</v>
      </c>
      <c r="I21" s="231">
        <v>2198860.5</v>
      </c>
      <c r="J21" s="230">
        <v>1013543</v>
      </c>
      <c r="K21" s="230">
        <v>2292156</v>
      </c>
      <c r="L21" s="230">
        <v>226980.5</v>
      </c>
      <c r="M21" s="231">
        <v>3532679.5</v>
      </c>
      <c r="N21" s="230">
        <v>1731405</v>
      </c>
      <c r="O21" s="230">
        <v>25000</v>
      </c>
      <c r="P21" s="226">
        <v>0</v>
      </c>
      <c r="Q21" s="231">
        <v>1756405</v>
      </c>
      <c r="R21" s="232">
        <f>E21+I21+M21+Q21</f>
        <v>17181702</v>
      </c>
    </row>
    <row r="22" spans="1:18" x14ac:dyDescent="0.25">
      <c r="A22" s="193" t="s">
        <v>591</v>
      </c>
      <c r="B22" s="234">
        <f>B19+B21</f>
        <v>175816365</v>
      </c>
      <c r="C22" s="235">
        <v>1456280</v>
      </c>
      <c r="D22" s="235">
        <v>2202545</v>
      </c>
      <c r="E22" s="236">
        <f>E19+E20+E21</f>
        <v>179475190</v>
      </c>
      <c r="F22" s="235">
        <v>513118</v>
      </c>
      <c r="G22" s="235">
        <v>1253165</v>
      </c>
      <c r="H22" s="235">
        <v>737960.5</v>
      </c>
      <c r="I22" s="237">
        <v>2504243.5</v>
      </c>
      <c r="J22" s="235">
        <v>1042846</v>
      </c>
      <c r="K22" s="235">
        <v>2408111</v>
      </c>
      <c r="L22" s="235">
        <v>409280.5</v>
      </c>
      <c r="M22" s="237">
        <v>3860237.5</v>
      </c>
      <c r="N22" s="235">
        <v>1854488</v>
      </c>
      <c r="O22" s="235">
        <v>25000</v>
      </c>
      <c r="P22" s="224">
        <v>0</v>
      </c>
      <c r="Q22" s="237">
        <v>1879488</v>
      </c>
      <c r="R22" s="238">
        <f>SUM(R19:R21)</f>
        <v>187719159</v>
      </c>
    </row>
    <row r="24" spans="1:18" x14ac:dyDescent="0.2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8" ht="18.75" customHeight="1" x14ac:dyDescent="0.25">
      <c r="B25" s="268" t="s">
        <v>502</v>
      </c>
      <c r="C25" s="268"/>
      <c r="L25" s="268" t="s">
        <v>503</v>
      </c>
      <c r="M25" s="268"/>
    </row>
    <row r="28" spans="1:18" ht="15.75" x14ac:dyDescent="0.25">
      <c r="C28" s="207"/>
      <c r="D28" s="207"/>
      <c r="E28" s="207"/>
      <c r="F28" s="207"/>
    </row>
    <row r="29" spans="1:18" x14ac:dyDescent="0.25">
      <c r="B29" s="43" t="s">
        <v>600</v>
      </c>
      <c r="L29" s="43" t="s">
        <v>505</v>
      </c>
    </row>
    <row r="30" spans="1:18" x14ac:dyDescent="0.25">
      <c r="B30" s="208" t="s">
        <v>601</v>
      </c>
      <c r="L30" s="208" t="s">
        <v>593</v>
      </c>
    </row>
    <row r="31" spans="1:18" x14ac:dyDescent="0.25">
      <c r="B31" s="208" t="s">
        <v>602</v>
      </c>
      <c r="L31" s="208" t="s">
        <v>509</v>
      </c>
    </row>
  </sheetData>
  <mergeCells count="15">
    <mergeCell ref="A24:R24"/>
    <mergeCell ref="B25:C25"/>
    <mergeCell ref="L25:M25"/>
    <mergeCell ref="A7:R7"/>
    <mergeCell ref="A8:I8"/>
    <mergeCell ref="J8:R8"/>
    <mergeCell ref="A9:R9"/>
    <mergeCell ref="A11:R11"/>
    <mergeCell ref="A17:R17"/>
    <mergeCell ref="A6:R6"/>
    <mergeCell ref="A1:R1"/>
    <mergeCell ref="A2:R2"/>
    <mergeCell ref="A3:R3"/>
    <mergeCell ref="A4:R4"/>
    <mergeCell ref="A5:R5"/>
  </mergeCells>
  <printOptions horizontalCentered="1"/>
  <pageMargins left="0.15748031496062992" right="0.15748031496062992" top="0.39370078740157483" bottom="0.15748031496062992" header="0.51181102362204722" footer="0.51181102362204722"/>
  <pageSetup paperSize="9" scale="57" orientation="landscape" horizontalDpi="0" verticalDpi="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PPMP</vt:lpstr>
      <vt:lpstr>PPMP (WTRAVEL)</vt:lpstr>
      <vt:lpstr>APP  (WTRAVEL)</vt:lpstr>
      <vt:lpstr>PPMP (NO TRAVEL)</vt:lpstr>
      <vt:lpstr>APP  (NO TRAVEL)</vt:lpstr>
      <vt:lpstr>SPI (no travel)</vt:lpstr>
      <vt:lpstr>'APP  (NO TRAVEL)'!Print_Area</vt:lpstr>
      <vt:lpstr>'APP  (WTRAVEL)'!Print_Area</vt:lpstr>
      <vt:lpstr>'PPMP (NO TRAVEL)'!Print_Area</vt:lpstr>
      <vt:lpstr>'PPMP (WTRAVEL)'!Print_Area</vt:lpstr>
      <vt:lpstr>'SPI (no travel)'!Print_Area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076</cp:lastModifiedBy>
  <cp:lastPrinted>2023-04-11T07:42:02Z</cp:lastPrinted>
  <dcterms:created xsi:type="dcterms:W3CDTF">2023-04-04T06:59:07Z</dcterms:created>
  <dcterms:modified xsi:type="dcterms:W3CDTF">2023-09-14T08:42:02Z</dcterms:modified>
</cp:coreProperties>
</file>