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 BACKUP PBB 2023 as of 26 January 2023\1. PBB FILES\2023 PBB\UAS Sustainment\Unmanned Aerial System (UAS) MOOE\"/>
    </mc:Choice>
  </mc:AlternateContent>
  <xr:revisionPtr revIDLastSave="0" documentId="13_ncr:1_{2574E06D-7B00-4014-93F8-6EA43693C78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PP" sheetId="6" r:id="rId1"/>
    <sheet name="PPMP " sheetId="5" r:id="rId2"/>
    <sheet name="SPI" sheetId="7" r:id="rId3"/>
  </sheets>
  <definedNames>
    <definedName name="_xlnm._FilterDatabase" localSheetId="0" hidden="1">APP!$D$1:$D$12</definedName>
    <definedName name="_xlnm._FilterDatabase" localSheetId="1" hidden="1">'PPMP '!$B$1:$B$46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E18" i="7" s="1"/>
  <c r="C18" i="7"/>
  <c r="C13" i="7"/>
  <c r="R17" i="7"/>
  <c r="R13" i="7"/>
  <c r="E12" i="7"/>
  <c r="E13" i="7" s="1"/>
  <c r="K11" i="6"/>
  <c r="J11" i="6"/>
  <c r="G37" i="5"/>
  <c r="G36" i="5"/>
  <c r="G35" i="5"/>
  <c r="G34" i="5"/>
  <c r="G33" i="5"/>
  <c r="G32" i="5"/>
  <c r="G31" i="5"/>
  <c r="G30" i="5"/>
  <c r="H29" i="5"/>
  <c r="H20" i="5"/>
  <c r="G28" i="5"/>
  <c r="G27" i="5"/>
  <c r="G26" i="5"/>
  <c r="G25" i="5"/>
  <c r="G24" i="5"/>
  <c r="G23" i="5"/>
  <c r="G22" i="5"/>
  <c r="G21" i="5"/>
  <c r="G19" i="5"/>
  <c r="G18" i="5"/>
  <c r="G17" i="5"/>
  <c r="G16" i="5"/>
  <c r="G15" i="5"/>
  <c r="G14" i="5"/>
  <c r="H13" i="5"/>
  <c r="R18" i="7" l="1"/>
  <c r="H12" i="5"/>
  <c r="W21" i="5" l="1"/>
  <c r="W22" i="5" s="1"/>
  <c r="H38" i="5" l="1"/>
</calcChain>
</file>

<file path=xl/sharedStrings.xml><?xml version="1.0" encoding="utf-8"?>
<sst xmlns="http://schemas.openxmlformats.org/spreadsheetml/2006/main" count="228" uniqueCount="109">
  <si>
    <t>H E A D Q U A R T E R S</t>
  </si>
  <si>
    <t>L/Nr</t>
  </si>
  <si>
    <t>CODE</t>
  </si>
  <si>
    <t>General Description</t>
  </si>
  <si>
    <t>End user</t>
  </si>
  <si>
    <t>Qty/Size</t>
  </si>
  <si>
    <t>Estimated Budget</t>
  </si>
  <si>
    <t>Procurement Methods</t>
  </si>
  <si>
    <t>Procurement Schedule</t>
  </si>
  <si>
    <t>Qty</t>
  </si>
  <si>
    <t>Unit</t>
  </si>
  <si>
    <t>U/P</t>
  </si>
  <si>
    <t>TOTAL</t>
  </si>
  <si>
    <t>Approved By:</t>
  </si>
  <si>
    <t>AC of S for Intelligence, G2</t>
  </si>
  <si>
    <t xml:space="preserve">P H I L I P P I N E   A R M Y </t>
  </si>
  <si>
    <t>OFFICE OF THE ASSISTANT CHIEF OF STAFF FOR INTELLIGENCE, G2</t>
  </si>
  <si>
    <t xml:space="preserve">TOTAL ABC - - - - - - - </t>
  </si>
  <si>
    <t>P H I L I P P I N E    A R M Y</t>
  </si>
  <si>
    <t>CODE (PAP)</t>
  </si>
  <si>
    <t>Procurement Program/Project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</si>
  <si>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</si>
  <si>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</si>
  <si>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</si>
  <si>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</si>
  <si>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</si>
  <si>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</si>
  <si>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</si>
  <si>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</si>
  <si>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</si>
  <si>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</si>
  <si>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</si>
  <si>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</si>
  <si>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</si>
  <si>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EDMUND PAUL R DELOS SANTOS</t>
  </si>
  <si>
    <t>J</t>
  </si>
  <si>
    <t>F</t>
  </si>
  <si>
    <t>M</t>
  </si>
  <si>
    <t>A</t>
  </si>
  <si>
    <t>S</t>
  </si>
  <si>
    <t>O</t>
  </si>
  <si>
    <t>N</t>
  </si>
  <si>
    <t>D</t>
  </si>
  <si>
    <t>Project Procurement Management Plan (PPMP) CY 2023</t>
  </si>
  <si>
    <t>Direct Contracting</t>
  </si>
  <si>
    <t>5-02-13-050-10</t>
  </si>
  <si>
    <t>Fort Bonifacio, Taguig City</t>
  </si>
  <si>
    <t>Payload</t>
  </si>
  <si>
    <t>Motor</t>
  </si>
  <si>
    <t>Propeller</t>
  </si>
  <si>
    <t>Charger</t>
  </si>
  <si>
    <t>ea</t>
  </si>
  <si>
    <t>Central Wing</t>
  </si>
  <si>
    <t>Left Assembly</t>
  </si>
  <si>
    <t>Right Assembly</t>
  </si>
  <si>
    <t>Tail Boom</t>
  </si>
  <si>
    <t>Airbag</t>
  </si>
  <si>
    <t>Left Wing</t>
  </si>
  <si>
    <t>Right Wing</t>
  </si>
  <si>
    <t>Tail</t>
  </si>
  <si>
    <t>Colonel          GSC         (MI)          PA</t>
  </si>
  <si>
    <t>MIB</t>
  </si>
  <si>
    <t>Sustainment of UAS</t>
  </si>
  <si>
    <t>R&amp;M Military, Police and Security Equipment Expenses</t>
  </si>
  <si>
    <t>UAS Level 1 Multirotor Thor</t>
  </si>
  <si>
    <t>Battery</t>
  </si>
  <si>
    <t>GCS (ToughPad)</t>
  </si>
  <si>
    <t>UAS Level 1 Fixed-wing Skylark I-Lex</t>
  </si>
  <si>
    <t>UAS Level 2 Skylark 3</t>
  </si>
  <si>
    <t>Prepared by:</t>
  </si>
  <si>
    <t>RUDY  P  ESICO  JR</t>
  </si>
  <si>
    <t>Chief,  Admin Branch</t>
  </si>
  <si>
    <t>Major      (FS)        PA</t>
  </si>
  <si>
    <t>To maintain the high readiness condition of the UAS</t>
  </si>
  <si>
    <t>SECOND AMENDATORY ANNUAL PROCUREMENT PLAN (AAPP) CY 2023</t>
  </si>
  <si>
    <t>Feb 24</t>
  </si>
  <si>
    <t>Mar 24</t>
  </si>
  <si>
    <t>Apr 24</t>
  </si>
  <si>
    <t xml:space="preserve">GAA FY 2023 </t>
  </si>
  <si>
    <t>Summary of Program of Implementation FY 2024</t>
  </si>
  <si>
    <t>Projects Calendared and Processed for the Month Broken Down by Mode of Procurement - Program of Implementation (In Number of Transaction)</t>
  </si>
  <si>
    <t>Indicators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</si>
  <si>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</si>
  <si>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</si>
  <si>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</si>
  <si>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</si>
  <si>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</si>
  <si>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</si>
  <si>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</si>
  <si>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</si>
  <si>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</si>
  <si>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</si>
  <si>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</t>
  </si>
  <si>
    <t>3rd Qtr</t>
  </si>
  <si>
    <t>Oct</t>
  </si>
  <si>
    <t>Nov</t>
  </si>
  <si>
    <t>Dec</t>
  </si>
  <si>
    <t>4th Qtr</t>
  </si>
  <si>
    <t>Projects Calendared and Processed for the Month Broken Down by Mode of Procurement</t>
  </si>
  <si>
    <t>-</t>
  </si>
  <si>
    <t xml:space="preserve">- </t>
  </si>
  <si>
    <t>Projects Calendared and Processed for the Month Broken Down by Mode of Procurement - Program of Implementation (In Amount)</t>
  </si>
  <si>
    <t>Mode of Procurement</t>
  </si>
  <si>
    <t xml:space="preserve">Prepared by:  </t>
  </si>
  <si>
    <t>Approved by:</t>
  </si>
  <si>
    <t>RUDY   P  ESICO    JR</t>
  </si>
  <si>
    <t>Major         (FS)         PA</t>
  </si>
  <si>
    <t>Colonel           GSC         (MI)          PA</t>
  </si>
  <si>
    <t>Chief, Admin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</si>
</sst>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FBC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35" borderId="15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" fontId="20" fillId="35" borderId="15" xfId="0" applyNumberFormat="1" applyFont="1" applyFill="1" applyBorder="1" applyAlignment="1">
      <alignment vertical="center" wrapText="1"/>
    </xf>
    <xf numFmtId="4" fontId="21" fillId="35" borderId="15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vertical="center" wrapText="1"/>
    </xf>
    <xf numFmtId="0" fontId="22" fillId="35" borderId="11" xfId="0" applyFont="1" applyFill="1" applyBorder="1" applyAlignment="1">
      <alignment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43" fontId="23" fillId="34" borderId="10" xfId="42" applyFont="1" applyFill="1" applyBorder="1" applyAlignment="1">
      <alignment vertical="center" wrapText="1"/>
    </xf>
    <xf numFmtId="43" fontId="22" fillId="34" borderId="11" xfId="42" applyFont="1" applyFill="1" applyBorder="1" applyAlignment="1">
      <alignment vertical="center" wrapText="1"/>
    </xf>
    <xf numFmtId="164" fontId="23" fillId="34" borderId="15" xfId="42" applyNumberFormat="1" applyFont="1" applyFill="1" applyBorder="1" applyAlignment="1">
      <alignment vertical="center" wrapText="1"/>
    </xf>
    <xf numFmtId="43" fontId="19" fillId="0" borderId="0" xfId="42" applyFont="1" applyAlignment="1">
      <alignment vertical="center"/>
    </xf>
    <xf numFmtId="43" fontId="22" fillId="0" borderId="10" xfId="42" applyFont="1" applyBorder="1" applyAlignment="1">
      <alignment horizontal="center" vertical="center" wrapText="1"/>
    </xf>
    <xf numFmtId="43" fontId="22" fillId="35" borderId="10" xfId="42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3" fontId="22" fillId="0" borderId="10" xfId="42" applyFont="1" applyFill="1" applyBorder="1" applyAlignment="1">
      <alignment vertical="center" wrapText="1"/>
    </xf>
    <xf numFmtId="43" fontId="23" fillId="0" borderId="10" xfId="42" applyFont="1" applyFill="1" applyBorder="1" applyAlignment="1">
      <alignment vertical="center" wrapText="1"/>
    </xf>
    <xf numFmtId="43" fontId="16" fillId="0" borderId="0" xfId="0" applyNumberFormat="1" applyFont="1"/>
    <xf numFmtId="43" fontId="14" fillId="0" borderId="0" xfId="0" applyNumberFormat="1" applyFont="1"/>
    <xf numFmtId="0" fontId="22" fillId="0" borderId="15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3" fontId="22" fillId="0" borderId="13" xfId="42" applyFont="1" applyFill="1" applyBorder="1" applyAlignment="1">
      <alignment horizontal="right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3" fontId="22" fillId="0" borderId="13" xfId="42" applyFont="1" applyFill="1" applyBorder="1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3" fontId="22" fillId="0" borderId="0" xfId="42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3" fontId="24" fillId="0" borderId="0" xfId="42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3" fontId="24" fillId="0" borderId="0" xfId="42" applyFont="1" applyAlignment="1">
      <alignment vertical="center"/>
    </xf>
    <xf numFmtId="43" fontId="24" fillId="0" borderId="0" xfId="0" applyNumberFormat="1" applyFont="1" applyAlignment="1">
      <alignment vertical="center"/>
    </xf>
    <xf numFmtId="4" fontId="21" fillId="35" borderId="1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35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21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0" fillId="36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center" wrapText="1"/>
    </xf>
    <xf numFmtId="0" fontId="29" fillId="36" borderId="10" xfId="0" applyFont="1" applyFill="1" applyBorder="1" applyAlignment="1">
      <alignment horizontal="center" wrapText="1"/>
    </xf>
    <xf numFmtId="0" fontId="30" fillId="0" borderId="0" xfId="0" applyFont="1" applyAlignment="1">
      <alignment wrapText="1"/>
    </xf>
    <xf numFmtId="0" fontId="29" fillId="35" borderId="10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31" fillId="0" borderId="0" xfId="0" applyFont="1" applyAlignment="1">
      <alignment wrapText="1"/>
    </xf>
    <xf numFmtId="4" fontId="32" fillId="35" borderId="0" xfId="0" applyNumberFormat="1" applyFont="1" applyFill="1" applyAlignment="1">
      <alignment horizontal="left" vertical="center"/>
    </xf>
    <xf numFmtId="4" fontId="32" fillId="35" borderId="0" xfId="0" applyNumberFormat="1" applyFont="1" applyFill="1"/>
    <xf numFmtId="4" fontId="33" fillId="35" borderId="0" xfId="0" applyNumberFormat="1" applyFont="1" applyFill="1"/>
    <xf numFmtId="4" fontId="34" fillId="35" borderId="0" xfId="0" applyNumberFormat="1" applyFont="1" applyFill="1" applyAlignment="1">
      <alignment horizontal="left" vertical="center"/>
    </xf>
    <xf numFmtId="4" fontId="34" fillId="35" borderId="0" xfId="0" applyNumberFormat="1" applyFont="1" applyFill="1" applyAlignment="1">
      <alignment vertical="center"/>
    </xf>
    <xf numFmtId="4" fontId="35" fillId="35" borderId="0" xfId="0" applyNumberFormat="1" applyFont="1" applyFill="1" applyAlignment="1">
      <alignment vertical="center"/>
    </xf>
    <xf numFmtId="4" fontId="32" fillId="35" borderId="0" xfId="0" applyNumberFormat="1" applyFont="1" applyFill="1" applyAlignment="1">
      <alignment vertical="center"/>
    </xf>
    <xf numFmtId="4" fontId="36" fillId="35" borderId="0" xfId="0" applyNumberFormat="1" applyFont="1" applyFill="1" applyAlignment="1">
      <alignment vertical="center"/>
    </xf>
    <xf numFmtId="43" fontId="30" fillId="0" borderId="10" xfId="42" applyFont="1" applyBorder="1" applyAlignment="1">
      <alignment horizontal="center" wrapText="1"/>
    </xf>
    <xf numFmtId="4" fontId="29" fillId="0" borderId="10" xfId="0" applyNumberFormat="1" applyFont="1" applyBorder="1" applyAlignment="1">
      <alignment horizontal="center" vertical="center" wrapText="1"/>
    </xf>
    <xf numFmtId="43" fontId="30" fillId="36" borderId="10" xfId="42" applyFont="1" applyFill="1" applyBorder="1" applyAlignment="1">
      <alignment horizontal="center" wrapText="1"/>
    </xf>
    <xf numFmtId="4" fontId="29" fillId="36" borderId="10" xfId="0" applyNumberFormat="1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3" xr:uid="{8DDEA81F-A17C-4348-9EC4-0C369828E236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7F9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1</xdr:col>
      <xdr:colOff>1733550</xdr:colOff>
      <xdr:row>22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2860C4-ACA4-4BD4-ACC0-8CAEFC462F24}"/>
            </a:ext>
          </a:extLst>
        </xdr:cNvPr>
        <xdr:cNvSpPr txBox="1">
          <a:spLocks noChangeArrowheads="1"/>
        </xdr:cNvSpPr>
      </xdr:nvSpPr>
      <xdr:spPr bwMode="auto">
        <a:xfrm>
          <a:off x="0" y="3562350"/>
          <a:ext cx="2790825" cy="19145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Prepared By: </a:t>
          </a: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EDMUND</a:t>
          </a:r>
          <a:r>
            <a:rPr lang="en-US" sz="1200" b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PAUL R DELOS SANTOS</a:t>
          </a:r>
          <a:endParaRPr lang="en-PH" sz="12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Colonel          GSC         (MI)         PA</a:t>
          </a:r>
          <a:endParaRPr lang="en-PH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AC of S for Intel, G2, PA</a:t>
          </a:r>
          <a:endParaRPr lang="en-PH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PH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P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8</xdr:col>
      <xdr:colOff>228600</xdr:colOff>
      <xdr:row>22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4EEC97F-C403-4CAA-83C9-D0CEC387CD62}"/>
            </a:ext>
          </a:extLst>
        </xdr:cNvPr>
        <xdr:cNvSpPr txBox="1">
          <a:spLocks noChangeArrowheads="1"/>
        </xdr:cNvSpPr>
      </xdr:nvSpPr>
      <xdr:spPr bwMode="auto">
        <a:xfrm>
          <a:off x="4819650" y="3562350"/>
          <a:ext cx="3086100" cy="19145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Recommended By: </a:t>
          </a: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ANTONIO   C   ROTA   JR</a:t>
          </a:r>
          <a:endParaRPr lang="en-PH" sz="1200" b="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Brigadier General          PA</a:t>
          </a: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Chairperson, PBAC 1 </a:t>
          </a: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12</xdr:col>
      <xdr:colOff>933450</xdr:colOff>
      <xdr:row>22</xdr:row>
      <xdr:rowOff>9525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4078DCB-2604-4D71-9EC9-3F275214024B}"/>
            </a:ext>
          </a:extLst>
        </xdr:cNvPr>
        <xdr:cNvSpPr txBox="1">
          <a:spLocks noChangeArrowheads="1"/>
        </xdr:cNvSpPr>
      </xdr:nvSpPr>
      <xdr:spPr bwMode="auto">
        <a:xfrm>
          <a:off x="9353550" y="3562350"/>
          <a:ext cx="2876550" cy="19145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Approved By: </a:t>
          </a: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ROY       M        GALIDO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Lieutenant General    PA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Commanding General </a:t>
          </a: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US" sz="12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n-PH" sz="12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3466-F728-4449-9778-F1B5C60AB251}">
  <dimension ref="A1:M12"/>
  <sheetViews>
    <sheetView workbookViewId="0">
      <selection activeCell="D10" sqref="D10"/>
    </sheetView>
  </sheetViews>
  <sheetFormatPr defaultRowHeight="15" x14ac:dyDescent="0.25"/>
  <cols>
    <col min="1" max="1" width="15.85546875" customWidth="1"/>
    <col min="2" max="2" width="29.5703125" customWidth="1"/>
    <col min="3" max="3" width="11.42578125" customWidth="1"/>
    <col min="4" max="4" width="15.42578125" customWidth="1"/>
    <col min="5" max="8" width="10.7109375" customWidth="1"/>
    <col min="9" max="9" width="11.28515625" customWidth="1"/>
    <col min="10" max="11" width="13.85546875" bestFit="1" customWidth="1"/>
    <col min="12" max="12" width="15.28515625" customWidth="1"/>
    <col min="13" max="13" width="33.140625" customWidth="1"/>
  </cols>
  <sheetData>
    <row r="1" spans="1:13" ht="16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6.5" customHeight="1" x14ac:dyDescent="0.2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6.5" customHeight="1" x14ac:dyDescent="0.25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6.5" customHeight="1" x14ac:dyDescent="0.25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6.5" x14ac:dyDescent="0.3">
      <c r="A5" s="61"/>
      <c r="B5" s="61"/>
      <c r="C5" s="61"/>
      <c r="D5" s="61"/>
      <c r="E5" s="61"/>
      <c r="F5" s="61"/>
      <c r="G5" s="3"/>
      <c r="H5" s="59"/>
      <c r="I5" s="59"/>
      <c r="J5" s="59"/>
      <c r="K5" s="59"/>
      <c r="L5" s="59"/>
      <c r="M5" s="59"/>
    </row>
    <row r="6" spans="1:13" ht="16.5" customHeight="1" x14ac:dyDescent="0.25">
      <c r="A6" s="60" t="s">
        <v>74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6.5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27.75" customHeight="1" x14ac:dyDescent="0.25">
      <c r="A8" s="62" t="s">
        <v>19</v>
      </c>
      <c r="B8" s="62" t="s">
        <v>20</v>
      </c>
      <c r="C8" s="62" t="s">
        <v>4</v>
      </c>
      <c r="D8" s="62" t="s">
        <v>21</v>
      </c>
      <c r="E8" s="62" t="s">
        <v>22</v>
      </c>
      <c r="F8" s="62"/>
      <c r="G8" s="62"/>
      <c r="H8" s="62"/>
      <c r="I8" s="62" t="s">
        <v>23</v>
      </c>
      <c r="J8" s="62" t="s">
        <v>24</v>
      </c>
      <c r="K8" s="62"/>
      <c r="L8" s="62"/>
      <c r="M8" s="4" t="s">
        <v>25</v>
      </c>
    </row>
    <row r="9" spans="1:13" ht="33" x14ac:dyDescent="0.25">
      <c r="A9" s="62"/>
      <c r="B9" s="62"/>
      <c r="C9" s="62"/>
      <c r="D9" s="62"/>
      <c r="E9" s="4" t="s">
        <v>26</v>
      </c>
      <c r="F9" s="4" t="s">
        <v>27</v>
      </c>
      <c r="G9" s="4" t="s">
        <v>28</v>
      </c>
      <c r="H9" s="4" t="s">
        <v>29</v>
      </c>
      <c r="I9" s="62"/>
      <c r="J9" s="4" t="s">
        <v>30</v>
      </c>
      <c r="K9" s="4" t="s">
        <v>31</v>
      </c>
      <c r="L9" s="4" t="s">
        <v>32</v>
      </c>
      <c r="M9" s="4" t="s">
        <v>33</v>
      </c>
    </row>
    <row r="10" spans="1:13" ht="63.75" customHeight="1" x14ac:dyDescent="0.25">
      <c r="A10" s="5" t="s">
        <v>45</v>
      </c>
      <c r="B10" s="5" t="s">
        <v>63</v>
      </c>
      <c r="C10" s="5" t="s">
        <v>61</v>
      </c>
      <c r="D10" s="5" t="s">
        <v>44</v>
      </c>
      <c r="E10" s="6" t="s">
        <v>75</v>
      </c>
      <c r="F10" s="6"/>
      <c r="G10" s="6" t="s">
        <v>76</v>
      </c>
      <c r="H10" s="6" t="s">
        <v>77</v>
      </c>
      <c r="I10" s="5" t="s">
        <v>78</v>
      </c>
      <c r="J10" s="7">
        <v>22928000</v>
      </c>
      <c r="K10" s="7">
        <v>22928000</v>
      </c>
      <c r="L10" s="7"/>
      <c r="M10" s="5" t="s">
        <v>73</v>
      </c>
    </row>
    <row r="11" spans="1:13" ht="24" customHeight="1" x14ac:dyDescent="0.25">
      <c r="A11" s="4"/>
      <c r="B11" s="62" t="s">
        <v>12</v>
      </c>
      <c r="C11" s="62"/>
      <c r="D11" s="62"/>
      <c r="E11" s="62"/>
      <c r="F11" s="62"/>
      <c r="G11" s="62"/>
      <c r="H11" s="62"/>
      <c r="I11" s="62"/>
      <c r="J11" s="8">
        <f>SUM(J10:J10)</f>
        <v>22928000</v>
      </c>
      <c r="K11" s="58">
        <f>K10</f>
        <v>22928000</v>
      </c>
      <c r="L11" s="8"/>
      <c r="M11" s="4"/>
    </row>
    <row r="12" spans="1:13" ht="16.5" x14ac:dyDescent="0.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</sheetData>
  <mergeCells count="17">
    <mergeCell ref="B11:I11"/>
    <mergeCell ref="A12:M12"/>
    <mergeCell ref="A6:M6"/>
    <mergeCell ref="A7:M7"/>
    <mergeCell ref="A8:A9"/>
    <mergeCell ref="B8:B9"/>
    <mergeCell ref="C8:C9"/>
    <mergeCell ref="D8:D9"/>
    <mergeCell ref="E8:H8"/>
    <mergeCell ref="I8:I9"/>
    <mergeCell ref="J8:L8"/>
    <mergeCell ref="A1:M1"/>
    <mergeCell ref="A2:M2"/>
    <mergeCell ref="A3:M3"/>
    <mergeCell ref="A4:M4"/>
    <mergeCell ref="A5:F5"/>
    <mergeCell ref="H5:M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FB60-6C46-4E93-92B0-E8D81D93CA9B}">
  <dimension ref="A1:W46"/>
  <sheetViews>
    <sheetView showGridLines="0" view="pageBreakPreview" topLeftCell="A6" zoomScale="110" zoomScaleNormal="130" zoomScaleSheetLayoutView="110" workbookViewId="0">
      <selection activeCell="O18" sqref="O18"/>
    </sheetView>
  </sheetViews>
  <sheetFormatPr defaultRowHeight="15" x14ac:dyDescent="0.25"/>
  <cols>
    <col min="1" max="1" width="4.28515625" style="2" bestFit="1" customWidth="1"/>
    <col min="2" max="2" width="13.42578125" style="1" bestFit="1" customWidth="1"/>
    <col min="3" max="3" width="36.5703125" style="1" bestFit="1" customWidth="1"/>
    <col min="4" max="4" width="7.7109375" style="2" bestFit="1" customWidth="1"/>
    <col min="5" max="5" width="6" style="2" bestFit="1" customWidth="1"/>
    <col min="6" max="6" width="6.42578125" style="2" bestFit="1" customWidth="1"/>
    <col min="7" max="7" width="14.28515625" style="26" bestFit="1" customWidth="1"/>
    <col min="8" max="8" width="14.85546875" style="1" customWidth="1"/>
    <col min="9" max="9" width="17.140625" style="1" customWidth="1"/>
    <col min="10" max="10" width="4.28515625" style="2" customWidth="1"/>
    <col min="11" max="11" width="3.7109375" style="2" bestFit="1" customWidth="1"/>
    <col min="12" max="12" width="4.28515625" style="2" bestFit="1" customWidth="1"/>
    <col min="13" max="13" width="3.7109375" style="2" bestFit="1" customWidth="1"/>
    <col min="14" max="14" width="4.42578125" style="2" customWidth="1"/>
    <col min="15" max="15" width="3.5703125" style="2" bestFit="1" customWidth="1"/>
    <col min="16" max="17" width="3.85546875" style="2" bestFit="1" customWidth="1"/>
    <col min="18" max="19" width="3.7109375" style="2" bestFit="1" customWidth="1"/>
    <col min="20" max="20" width="4" style="2" bestFit="1" customWidth="1"/>
    <col min="21" max="21" width="3.85546875" style="2" bestFit="1" customWidth="1"/>
    <col min="23" max="23" width="22.28515625" customWidth="1"/>
  </cols>
  <sheetData>
    <row r="1" spans="1:23" ht="16.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16.5" x14ac:dyDescent="0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3" ht="16.5" x14ac:dyDescent="0.25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3" ht="16.5" x14ac:dyDescent="0.25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3" ht="16.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3" ht="16.5" x14ac:dyDescent="0.25">
      <c r="A6" s="70" t="s">
        <v>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3" ht="16.5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3" ht="33" x14ac:dyDescent="0.25">
      <c r="A8" s="9" t="s">
        <v>1</v>
      </c>
      <c r="B8" s="9" t="s">
        <v>2</v>
      </c>
      <c r="C8" s="9" t="s">
        <v>3</v>
      </c>
      <c r="D8" s="9" t="s">
        <v>4</v>
      </c>
      <c r="E8" s="72" t="s">
        <v>5</v>
      </c>
      <c r="F8" s="73"/>
      <c r="G8" s="74"/>
      <c r="H8" s="9" t="s">
        <v>6</v>
      </c>
      <c r="I8" s="9" t="s">
        <v>7</v>
      </c>
      <c r="J8" s="75" t="s">
        <v>8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7"/>
    </row>
    <row r="9" spans="1:23" ht="16.5" x14ac:dyDescent="0.25">
      <c r="A9" s="10">
        <v>1</v>
      </c>
      <c r="B9" s="11">
        <v>2</v>
      </c>
      <c r="C9" s="11">
        <v>3</v>
      </c>
      <c r="D9" s="12">
        <v>4</v>
      </c>
      <c r="E9" s="78">
        <v>5</v>
      </c>
      <c r="F9" s="79"/>
      <c r="G9" s="80"/>
      <c r="H9" s="11">
        <v>6</v>
      </c>
      <c r="I9" s="13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  <c r="R9" s="14">
        <v>16</v>
      </c>
      <c r="S9" s="14">
        <v>17</v>
      </c>
      <c r="T9" s="14">
        <v>18</v>
      </c>
      <c r="U9" s="14">
        <v>19</v>
      </c>
    </row>
    <row r="10" spans="1:23" ht="16.5" x14ac:dyDescent="0.25">
      <c r="A10" s="10">
        <v>2</v>
      </c>
      <c r="B10" s="11"/>
      <c r="C10" s="11"/>
      <c r="D10" s="10"/>
      <c r="E10" s="10" t="s">
        <v>9</v>
      </c>
      <c r="F10" s="10" t="s">
        <v>10</v>
      </c>
      <c r="G10" s="27" t="s">
        <v>11</v>
      </c>
      <c r="H10" s="9"/>
      <c r="I10" s="13"/>
      <c r="J10" s="14" t="s">
        <v>35</v>
      </c>
      <c r="K10" s="14" t="s">
        <v>36</v>
      </c>
      <c r="L10" s="14" t="s">
        <v>37</v>
      </c>
      <c r="M10" s="14" t="s">
        <v>38</v>
      </c>
      <c r="N10" s="14" t="s">
        <v>37</v>
      </c>
      <c r="O10" s="14" t="s">
        <v>35</v>
      </c>
      <c r="P10" s="14" t="s">
        <v>35</v>
      </c>
      <c r="Q10" s="14" t="s">
        <v>38</v>
      </c>
      <c r="R10" s="14" t="s">
        <v>39</v>
      </c>
      <c r="S10" s="14" t="s">
        <v>40</v>
      </c>
      <c r="T10" s="14" t="s">
        <v>41</v>
      </c>
      <c r="U10" s="14" t="s">
        <v>42</v>
      </c>
    </row>
    <row r="11" spans="1:23" ht="16.5" x14ac:dyDescent="0.25">
      <c r="A11" s="15">
        <v>3</v>
      </c>
      <c r="C11" s="16" t="s">
        <v>31</v>
      </c>
      <c r="E11" s="17"/>
      <c r="F11" s="17"/>
      <c r="G11" s="28"/>
      <c r="H11" s="18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3" ht="16.5" x14ac:dyDescent="0.25">
      <c r="A12" s="10">
        <v>4</v>
      </c>
      <c r="B12" s="47" t="s">
        <v>45</v>
      </c>
      <c r="C12" s="29" t="s">
        <v>62</v>
      </c>
      <c r="D12" s="47" t="s">
        <v>61</v>
      </c>
      <c r="E12" s="35"/>
      <c r="F12" s="35"/>
      <c r="G12" s="30"/>
      <c r="H12" s="31">
        <f>H13+H20+H29</f>
        <v>22928000</v>
      </c>
      <c r="I12" s="39" t="s">
        <v>44</v>
      </c>
      <c r="J12" s="20"/>
      <c r="K12" s="20">
        <v>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3" ht="16.5" x14ac:dyDescent="0.25">
      <c r="A13" s="10">
        <v>5</v>
      </c>
      <c r="B13" s="11"/>
      <c r="C13" s="29" t="s">
        <v>64</v>
      </c>
      <c r="D13" s="37"/>
      <c r="E13" s="42"/>
      <c r="F13" s="42"/>
      <c r="G13" s="41"/>
      <c r="H13" s="31">
        <f>SUM(H14:H19)</f>
        <v>9279836.5</v>
      </c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31">
        <v>24647205.52</v>
      </c>
    </row>
    <row r="14" spans="1:23" ht="16.5" x14ac:dyDescent="0.25">
      <c r="A14" s="10">
        <v>6</v>
      </c>
      <c r="B14" s="11"/>
      <c r="C14" s="40" t="s">
        <v>65</v>
      </c>
      <c r="D14" s="37"/>
      <c r="E14" s="45">
        <v>30</v>
      </c>
      <c r="F14" s="14" t="s">
        <v>51</v>
      </c>
      <c r="G14" s="38">
        <f>H14/E14</f>
        <v>14162.5</v>
      </c>
      <c r="H14" s="30">
        <v>424875</v>
      </c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W14" s="30">
        <v>23484</v>
      </c>
    </row>
    <row r="15" spans="1:23" ht="16.5" x14ac:dyDescent="0.25">
      <c r="A15" s="10">
        <v>7</v>
      </c>
      <c r="B15" s="11"/>
      <c r="C15" s="40" t="s">
        <v>47</v>
      </c>
      <c r="D15" s="37"/>
      <c r="E15" s="44">
        <v>15</v>
      </c>
      <c r="F15" s="14" t="s">
        <v>51</v>
      </c>
      <c r="G15" s="38">
        <f t="shared" ref="G15:G37" si="0">H15/E15</f>
        <v>362560</v>
      </c>
      <c r="H15" s="30">
        <v>5438400</v>
      </c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W15" s="30">
        <v>3114.7200000000003</v>
      </c>
    </row>
    <row r="16" spans="1:23" ht="16.5" x14ac:dyDescent="0.25">
      <c r="A16" s="15">
        <v>8</v>
      </c>
      <c r="B16" s="11"/>
      <c r="C16" s="40" t="s">
        <v>48</v>
      </c>
      <c r="D16" s="10"/>
      <c r="E16" s="46">
        <v>10</v>
      </c>
      <c r="F16" s="14" t="s">
        <v>51</v>
      </c>
      <c r="G16" s="38">
        <f t="shared" si="0"/>
        <v>303077.5</v>
      </c>
      <c r="H16" s="30">
        <v>3030775</v>
      </c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W16" s="30">
        <v>865.19999999999993</v>
      </c>
    </row>
    <row r="17" spans="1:23" ht="16.5" x14ac:dyDescent="0.25">
      <c r="A17" s="10">
        <v>9</v>
      </c>
      <c r="B17" s="11"/>
      <c r="C17" s="40" t="s">
        <v>66</v>
      </c>
      <c r="D17" s="10"/>
      <c r="E17" s="43">
        <v>10</v>
      </c>
      <c r="F17" s="14" t="s">
        <v>51</v>
      </c>
      <c r="G17" s="38">
        <f t="shared" si="0"/>
        <v>14219.15</v>
      </c>
      <c r="H17" s="30">
        <v>142191.5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W17" s="30">
        <v>1575000</v>
      </c>
    </row>
    <row r="18" spans="1:23" ht="16.5" x14ac:dyDescent="0.25">
      <c r="A18" s="10">
        <v>10</v>
      </c>
      <c r="B18" s="11"/>
      <c r="C18" s="40" t="s">
        <v>49</v>
      </c>
      <c r="D18" s="37"/>
      <c r="E18" s="44">
        <v>10</v>
      </c>
      <c r="F18" s="14" t="s">
        <v>51</v>
      </c>
      <c r="G18" s="38">
        <f t="shared" si="0"/>
        <v>19827.5</v>
      </c>
      <c r="H18" s="30">
        <v>198275</v>
      </c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W18" s="30">
        <v>500000</v>
      </c>
    </row>
    <row r="19" spans="1:23" ht="16.5" x14ac:dyDescent="0.25">
      <c r="A19" s="10">
        <v>11</v>
      </c>
      <c r="B19" s="11"/>
      <c r="C19" s="40" t="s">
        <v>50</v>
      </c>
      <c r="D19" s="10"/>
      <c r="E19" s="45">
        <v>16</v>
      </c>
      <c r="F19" s="14" t="s">
        <v>51</v>
      </c>
      <c r="G19" s="38">
        <f t="shared" si="0"/>
        <v>2832.5</v>
      </c>
      <c r="H19" s="30">
        <v>45320</v>
      </c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W19" s="30">
        <v>741.6</v>
      </c>
    </row>
    <row r="20" spans="1:23" ht="16.5" x14ac:dyDescent="0.25">
      <c r="A20" s="10">
        <v>12</v>
      </c>
      <c r="B20" s="11"/>
      <c r="C20" s="48" t="s">
        <v>67</v>
      </c>
      <c r="D20" s="37"/>
      <c r="E20" s="34"/>
      <c r="F20" s="34"/>
      <c r="G20" s="38"/>
      <c r="H20" s="31">
        <f>SUM(H21:H28)</f>
        <v>8126442.5</v>
      </c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W20" s="30">
        <v>144000</v>
      </c>
    </row>
    <row r="21" spans="1:23" ht="16.5" x14ac:dyDescent="0.25">
      <c r="A21" s="15">
        <v>13</v>
      </c>
      <c r="B21" s="11"/>
      <c r="C21" s="40" t="s">
        <v>65</v>
      </c>
      <c r="D21" s="37"/>
      <c r="E21" s="14">
        <v>30</v>
      </c>
      <c r="F21" s="14" t="s">
        <v>51</v>
      </c>
      <c r="G21" s="38">
        <f t="shared" si="0"/>
        <v>16995</v>
      </c>
      <c r="H21" s="49">
        <v>509850</v>
      </c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W21" s="32">
        <f>SUM(W14:W20)</f>
        <v>2247205.52</v>
      </c>
    </row>
    <row r="22" spans="1:23" ht="16.5" x14ac:dyDescent="0.25">
      <c r="A22" s="10">
        <v>14</v>
      </c>
      <c r="B22" s="11"/>
      <c r="C22" s="40" t="s">
        <v>47</v>
      </c>
      <c r="D22" s="37"/>
      <c r="E22" s="14">
        <v>12</v>
      </c>
      <c r="F22" s="14" t="s">
        <v>51</v>
      </c>
      <c r="G22" s="38">
        <f t="shared" si="0"/>
        <v>362560</v>
      </c>
      <c r="H22" s="30">
        <v>4350720</v>
      </c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W22" s="33">
        <f>W13-W21</f>
        <v>22400000</v>
      </c>
    </row>
    <row r="23" spans="1:23" ht="16.5" x14ac:dyDescent="0.25">
      <c r="A23" s="10">
        <v>15</v>
      </c>
      <c r="B23" s="11"/>
      <c r="C23" s="40" t="s">
        <v>52</v>
      </c>
      <c r="D23" s="37"/>
      <c r="E23" s="14">
        <v>10</v>
      </c>
      <c r="F23" s="14" t="s">
        <v>51</v>
      </c>
      <c r="G23" s="38">
        <f t="shared" si="0"/>
        <v>121797.5</v>
      </c>
      <c r="H23" s="30">
        <v>1217975</v>
      </c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3" ht="16.5" x14ac:dyDescent="0.25">
      <c r="A24" s="10">
        <v>16</v>
      </c>
      <c r="B24" s="11"/>
      <c r="C24" s="40" t="s">
        <v>53</v>
      </c>
      <c r="D24" s="10"/>
      <c r="E24" s="36">
        <v>10</v>
      </c>
      <c r="F24" s="14" t="s">
        <v>51</v>
      </c>
      <c r="G24" s="38">
        <f t="shared" si="0"/>
        <v>58349.5</v>
      </c>
      <c r="H24" s="30">
        <v>583495</v>
      </c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3" ht="16.5" x14ac:dyDescent="0.25">
      <c r="A25" s="10">
        <v>17</v>
      </c>
      <c r="B25" s="11"/>
      <c r="C25" s="40" t="s">
        <v>54</v>
      </c>
      <c r="D25" s="37"/>
      <c r="E25" s="14">
        <v>10</v>
      </c>
      <c r="F25" s="14" t="s">
        <v>51</v>
      </c>
      <c r="G25" s="38">
        <f t="shared" si="0"/>
        <v>58349.5</v>
      </c>
      <c r="H25" s="30">
        <v>583495</v>
      </c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3" ht="16.5" x14ac:dyDescent="0.25">
      <c r="A26" s="15">
        <v>18</v>
      </c>
      <c r="B26" s="11"/>
      <c r="C26" s="40" t="s">
        <v>55</v>
      </c>
      <c r="D26" s="37"/>
      <c r="E26" s="14">
        <v>10</v>
      </c>
      <c r="F26" s="14" t="s">
        <v>51</v>
      </c>
      <c r="G26" s="38">
        <f t="shared" si="0"/>
        <v>58349.5</v>
      </c>
      <c r="H26" s="30">
        <v>583495</v>
      </c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3" ht="16.5" x14ac:dyDescent="0.25">
      <c r="A27" s="10">
        <v>19</v>
      </c>
      <c r="B27" s="11"/>
      <c r="C27" s="40" t="s">
        <v>50</v>
      </c>
      <c r="D27" s="37"/>
      <c r="E27" s="14">
        <v>10</v>
      </c>
      <c r="F27" s="14" t="s">
        <v>51</v>
      </c>
      <c r="G27" s="38">
        <f t="shared" si="0"/>
        <v>8497.5</v>
      </c>
      <c r="H27" s="30">
        <v>84975</v>
      </c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3" ht="16.5" x14ac:dyDescent="0.25">
      <c r="A28" s="10">
        <v>20</v>
      </c>
      <c r="B28" s="11"/>
      <c r="C28" s="40" t="s">
        <v>56</v>
      </c>
      <c r="D28" s="37"/>
      <c r="E28" s="14">
        <v>25</v>
      </c>
      <c r="F28" s="14" t="s">
        <v>51</v>
      </c>
      <c r="G28" s="38">
        <f t="shared" si="0"/>
        <v>8497.5</v>
      </c>
      <c r="H28" s="30">
        <v>212437.5</v>
      </c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3" ht="16.5" x14ac:dyDescent="0.25">
      <c r="A29" s="10">
        <v>21</v>
      </c>
      <c r="B29" s="11"/>
      <c r="C29" s="50" t="s">
        <v>68</v>
      </c>
      <c r="D29" s="37"/>
      <c r="E29" s="14"/>
      <c r="F29" s="14"/>
      <c r="G29" s="38"/>
      <c r="H29" s="31">
        <f>SUM(H30:H37)</f>
        <v>5521721</v>
      </c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3" ht="16.5" x14ac:dyDescent="0.25">
      <c r="A30" s="10">
        <v>22</v>
      </c>
      <c r="B30" s="11"/>
      <c r="C30" s="40" t="s">
        <v>65</v>
      </c>
      <c r="D30" s="37"/>
      <c r="E30" s="14">
        <v>10</v>
      </c>
      <c r="F30" s="14" t="s">
        <v>51</v>
      </c>
      <c r="G30" s="38">
        <f t="shared" si="0"/>
        <v>19827.5</v>
      </c>
      <c r="H30" s="30">
        <v>198275</v>
      </c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3" ht="16.5" x14ac:dyDescent="0.25">
      <c r="A31" s="15">
        <v>23</v>
      </c>
      <c r="B31" s="11"/>
      <c r="C31" s="40" t="s">
        <v>47</v>
      </c>
      <c r="D31" s="37"/>
      <c r="E31" s="14">
        <v>2</v>
      </c>
      <c r="F31" s="14" t="s">
        <v>51</v>
      </c>
      <c r="G31" s="38">
        <f t="shared" si="0"/>
        <v>467362.5</v>
      </c>
      <c r="H31" s="30">
        <v>934725</v>
      </c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3" ht="16.5" x14ac:dyDescent="0.25">
      <c r="A32" s="10">
        <v>24</v>
      </c>
      <c r="B32" s="11"/>
      <c r="C32" s="40" t="s">
        <v>52</v>
      </c>
      <c r="D32" s="37"/>
      <c r="E32" s="14">
        <v>5</v>
      </c>
      <c r="F32" s="14" t="s">
        <v>51</v>
      </c>
      <c r="G32" s="38">
        <f t="shared" si="0"/>
        <v>243595</v>
      </c>
      <c r="H32" s="30">
        <v>1217975</v>
      </c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6.5" x14ac:dyDescent="0.25">
      <c r="A33" s="10">
        <v>25</v>
      </c>
      <c r="B33" s="11"/>
      <c r="C33" s="40" t="s">
        <v>57</v>
      </c>
      <c r="D33" s="37"/>
      <c r="E33" s="14">
        <v>5</v>
      </c>
      <c r="F33" s="14" t="s">
        <v>51</v>
      </c>
      <c r="G33" s="38">
        <f t="shared" si="0"/>
        <v>118965</v>
      </c>
      <c r="H33" s="30">
        <v>594825</v>
      </c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6.5" x14ac:dyDescent="0.25">
      <c r="A34" s="10">
        <v>26</v>
      </c>
      <c r="B34" s="11"/>
      <c r="C34" s="40" t="s">
        <v>58</v>
      </c>
      <c r="D34" s="37"/>
      <c r="E34" s="14">
        <v>5</v>
      </c>
      <c r="F34" s="14" t="s">
        <v>51</v>
      </c>
      <c r="G34" s="38">
        <f t="shared" si="0"/>
        <v>118965</v>
      </c>
      <c r="H34" s="30">
        <v>594825</v>
      </c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6.5" x14ac:dyDescent="0.25">
      <c r="A35" s="10">
        <v>27</v>
      </c>
      <c r="B35" s="11"/>
      <c r="C35" s="1" t="s">
        <v>59</v>
      </c>
      <c r="D35" s="37"/>
      <c r="E35" s="14">
        <v>5</v>
      </c>
      <c r="F35" s="14" t="s">
        <v>51</v>
      </c>
      <c r="G35" s="38">
        <f t="shared" si="0"/>
        <v>303077.5</v>
      </c>
      <c r="H35" s="30">
        <v>1515387.5</v>
      </c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6.5" x14ac:dyDescent="0.25">
      <c r="A36" s="15">
        <v>28</v>
      </c>
      <c r="B36" s="11"/>
      <c r="C36" s="40" t="s">
        <v>56</v>
      </c>
      <c r="D36" s="37"/>
      <c r="E36" s="14">
        <v>28</v>
      </c>
      <c r="F36" s="14" t="s">
        <v>51</v>
      </c>
      <c r="G36" s="38">
        <f t="shared" si="0"/>
        <v>8497.5</v>
      </c>
      <c r="H36" s="30">
        <v>237930</v>
      </c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6.5" x14ac:dyDescent="0.25">
      <c r="A37" s="10">
        <v>29</v>
      </c>
      <c r="B37" s="11"/>
      <c r="C37" s="40" t="s">
        <v>50</v>
      </c>
      <c r="D37" s="37"/>
      <c r="E37" s="14">
        <v>10</v>
      </c>
      <c r="F37" s="14" t="s">
        <v>51</v>
      </c>
      <c r="G37" s="38">
        <f t="shared" si="0"/>
        <v>22777.85</v>
      </c>
      <c r="H37" s="30">
        <v>227778.5</v>
      </c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6.5" x14ac:dyDescent="0.25">
      <c r="A38" s="21"/>
      <c r="B38" s="22"/>
      <c r="C38" s="65" t="s">
        <v>17</v>
      </c>
      <c r="D38" s="66"/>
      <c r="E38" s="67"/>
      <c r="F38" s="67"/>
      <c r="G38" s="68"/>
      <c r="H38" s="23">
        <f>H12</f>
        <v>22928000</v>
      </c>
      <c r="I38" s="24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5" customHeight="1" x14ac:dyDescent="0.25">
      <c r="A40" s="82" t="s">
        <v>69</v>
      </c>
      <c r="B40" s="82"/>
      <c r="C40" s="82"/>
      <c r="D40" s="51"/>
      <c r="E40" s="51"/>
      <c r="F40" s="51"/>
      <c r="G40" s="52"/>
      <c r="H40" s="53"/>
      <c r="I40" s="82" t="s">
        <v>13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5.75" x14ac:dyDescent="0.25">
      <c r="A41" s="54"/>
      <c r="B41" s="55"/>
      <c r="C41" s="55"/>
      <c r="D41" s="54"/>
      <c r="E41" s="54"/>
      <c r="F41" s="54"/>
      <c r="G41" s="56"/>
      <c r="H41" s="57"/>
      <c r="I41" s="5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5.75" x14ac:dyDescent="0.25">
      <c r="A42" s="54"/>
      <c r="B42" s="55"/>
      <c r="C42" s="55"/>
      <c r="D42" s="54"/>
      <c r="E42" s="54"/>
      <c r="F42" s="54"/>
      <c r="G42" s="56"/>
      <c r="H42" s="57"/>
      <c r="I42" s="55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5.75" x14ac:dyDescent="0.25">
      <c r="A43" s="54"/>
      <c r="B43" s="55"/>
      <c r="C43" s="55"/>
      <c r="D43" s="54"/>
      <c r="E43" s="54"/>
      <c r="F43" s="54"/>
      <c r="G43" s="56"/>
      <c r="H43" s="55"/>
      <c r="I43" s="5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5.75" x14ac:dyDescent="0.25">
      <c r="A44" s="83" t="s">
        <v>70</v>
      </c>
      <c r="B44" s="83"/>
      <c r="C44" s="83"/>
      <c r="D44" s="54"/>
      <c r="E44" s="54"/>
      <c r="F44" s="54"/>
      <c r="G44" s="56"/>
      <c r="H44" s="55"/>
      <c r="I44" s="83" t="s">
        <v>34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1:21" ht="15.75" x14ac:dyDescent="0.25">
      <c r="A45" s="81" t="s">
        <v>72</v>
      </c>
      <c r="B45" s="81"/>
      <c r="C45" s="81"/>
      <c r="D45" s="54"/>
      <c r="E45" s="54"/>
      <c r="F45" s="54"/>
      <c r="G45" s="56"/>
      <c r="H45" s="55"/>
      <c r="I45" s="81" t="s">
        <v>60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1" ht="15.75" x14ac:dyDescent="0.25">
      <c r="A46" s="81" t="s">
        <v>71</v>
      </c>
      <c r="B46" s="81"/>
      <c r="C46" s="81"/>
      <c r="D46" s="54"/>
      <c r="E46" s="54"/>
      <c r="F46" s="54"/>
      <c r="G46" s="56"/>
      <c r="H46" s="55"/>
      <c r="I46" s="81" t="s">
        <v>14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</sheetData>
  <autoFilter ref="B1:B46" xr:uid="{744DFB60-6C46-4E93-92B0-E8D81D93CA9B}"/>
  <mergeCells count="20">
    <mergeCell ref="A46:C46"/>
    <mergeCell ref="I46:U46"/>
    <mergeCell ref="A40:C40"/>
    <mergeCell ref="I40:U40"/>
    <mergeCell ref="A44:C44"/>
    <mergeCell ref="I44:U44"/>
    <mergeCell ref="A45:C45"/>
    <mergeCell ref="I45:U45"/>
    <mergeCell ref="A39:U39"/>
    <mergeCell ref="C38:G38"/>
    <mergeCell ref="A1:U1"/>
    <mergeCell ref="A2:U2"/>
    <mergeCell ref="A3:U3"/>
    <mergeCell ref="A4:U4"/>
    <mergeCell ref="A5:U5"/>
    <mergeCell ref="A6:U6"/>
    <mergeCell ref="A7:U7"/>
    <mergeCell ref="E8:G8"/>
    <mergeCell ref="J8:U8"/>
    <mergeCell ref="E9:G9"/>
  </mergeCells>
  <printOptions horizontalCentered="1"/>
  <pageMargins left="0.55118110236220474" right="0.55118110236220474" top="1.1023622047244095" bottom="0.98425196850393704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D46F6-1A43-4F15-B866-1D696EEAD2DF}">
  <dimension ref="A1:R27"/>
  <sheetViews>
    <sheetView tabSelected="1" workbookViewId="0">
      <selection activeCell="G22" sqref="G22"/>
    </sheetView>
  </sheetViews>
  <sheetFormatPr defaultRowHeight="15" x14ac:dyDescent="0.25"/>
  <cols>
    <col min="1" max="1" width="18.7109375" bestFit="1" customWidth="1"/>
    <col min="2" max="2" width="5.140625" customWidth="1"/>
    <col min="3" max="3" width="11.7109375" bestFit="1" customWidth="1"/>
    <col min="4" max="4" width="4.42578125" customWidth="1"/>
    <col min="5" max="5" width="11.7109375" bestFit="1" customWidth="1"/>
    <col min="6" max="8" width="6.5703125" customWidth="1"/>
    <col min="9" max="9" width="9.7109375" customWidth="1"/>
    <col min="10" max="12" width="6.5703125" customWidth="1"/>
    <col min="13" max="13" width="9.7109375" customWidth="1"/>
    <col min="14" max="16" width="6.5703125" customWidth="1"/>
    <col min="17" max="17" width="9.7109375" customWidth="1"/>
    <col min="18" max="18" width="12.7109375" customWidth="1"/>
  </cols>
  <sheetData>
    <row r="1" spans="1:18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x14ac:dyDescent="0.25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x14ac:dyDescent="0.25">
      <c r="A3" s="85" t="s">
        <v>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x14ac:dyDescent="0.25">
      <c r="A4" s="84" t="s">
        <v>46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8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5.75" x14ac:dyDescent="0.25">
      <c r="A7" s="85" t="s">
        <v>79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x14ac:dyDescent="0.25">
      <c r="A9" s="88" t="s">
        <v>80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x14ac:dyDescent="0.25">
      <c r="A10" s="89" t="s">
        <v>81</v>
      </c>
      <c r="B10" s="89" t="s">
        <v>82</v>
      </c>
      <c r="C10" s="89" t="s">
        <v>83</v>
      </c>
      <c r="D10" s="89" t="s">
        <v>84</v>
      </c>
      <c r="E10" s="90" t="s">
        <v>85</v>
      </c>
      <c r="F10" s="89" t="s">
        <v>86</v>
      </c>
      <c r="G10" s="89" t="s">
        <v>87</v>
      </c>
      <c r="H10" s="89" t="s">
        <v>88</v>
      </c>
      <c r="I10" s="90" t="s">
        <v>89</v>
      </c>
      <c r="J10" s="89" t="s">
        <v>90</v>
      </c>
      <c r="K10" s="89" t="s">
        <v>91</v>
      </c>
      <c r="L10" s="89" t="s">
        <v>92</v>
      </c>
      <c r="M10" s="90" t="s">
        <v>93</v>
      </c>
      <c r="N10" s="89" t="s">
        <v>94</v>
      </c>
      <c r="O10" s="89" t="s">
        <v>95</v>
      </c>
      <c r="P10" s="89" t="s">
        <v>96</v>
      </c>
      <c r="Q10" s="90" t="s">
        <v>97</v>
      </c>
      <c r="R10" s="89" t="s">
        <v>30</v>
      </c>
    </row>
    <row r="11" spans="1:18" x14ac:dyDescent="0.25">
      <c r="A11" s="91" t="s">
        <v>98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1:18" x14ac:dyDescent="0.25">
      <c r="A12" s="94" t="s">
        <v>44</v>
      </c>
      <c r="B12" s="95"/>
      <c r="C12" s="95">
        <v>1</v>
      </c>
      <c r="D12" s="95" t="s">
        <v>99</v>
      </c>
      <c r="E12" s="96">
        <f>SUM(B12:D12)</f>
        <v>1</v>
      </c>
      <c r="F12" s="95" t="s">
        <v>99</v>
      </c>
      <c r="G12" s="95" t="s">
        <v>99</v>
      </c>
      <c r="H12" s="95" t="s">
        <v>99</v>
      </c>
      <c r="I12" s="96" t="s">
        <v>99</v>
      </c>
      <c r="J12" s="95" t="s">
        <v>99</v>
      </c>
      <c r="K12" s="95" t="s">
        <v>99</v>
      </c>
      <c r="L12" s="95" t="s">
        <v>99</v>
      </c>
      <c r="M12" s="96" t="s">
        <v>99</v>
      </c>
      <c r="N12" s="95" t="s">
        <v>99</v>
      </c>
      <c r="O12" s="95" t="s">
        <v>99</v>
      </c>
      <c r="P12" s="95" t="s">
        <v>99</v>
      </c>
      <c r="Q12" s="96" t="s">
        <v>99</v>
      </c>
      <c r="R12" s="95">
        <v>1</v>
      </c>
    </row>
    <row r="13" spans="1:18" x14ac:dyDescent="0.25">
      <c r="A13" s="97" t="s">
        <v>30</v>
      </c>
      <c r="B13" s="98"/>
      <c r="C13" s="98">
        <f>SUM(C12:C12)</f>
        <v>1</v>
      </c>
      <c r="D13" s="98" t="s">
        <v>100</v>
      </c>
      <c r="E13" s="99">
        <f>SUM(E12:E12)</f>
        <v>1</v>
      </c>
      <c r="F13" s="95" t="s">
        <v>99</v>
      </c>
      <c r="G13" s="98" t="s">
        <v>100</v>
      </c>
      <c r="H13" s="98" t="s">
        <v>100</v>
      </c>
      <c r="I13" s="96" t="s">
        <v>99</v>
      </c>
      <c r="J13" s="95" t="s">
        <v>99</v>
      </c>
      <c r="K13" s="98" t="s">
        <v>100</v>
      </c>
      <c r="L13" s="98" t="s">
        <v>100</v>
      </c>
      <c r="M13" s="96" t="s">
        <v>99</v>
      </c>
      <c r="N13" s="95" t="s">
        <v>99</v>
      </c>
      <c r="O13" s="98" t="s">
        <v>100</v>
      </c>
      <c r="P13" s="98" t="s">
        <v>100</v>
      </c>
      <c r="Q13" s="96" t="s">
        <v>99</v>
      </c>
      <c r="R13" s="98">
        <f>SUM(R12:R12)</f>
        <v>1</v>
      </c>
    </row>
    <row r="14" spans="1:18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x14ac:dyDescent="0.25">
      <c r="A15" s="88" t="s">
        <v>101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x14ac:dyDescent="0.25">
      <c r="A16" s="89" t="s">
        <v>102</v>
      </c>
      <c r="B16" s="89" t="s">
        <v>82</v>
      </c>
      <c r="C16" s="89" t="s">
        <v>83</v>
      </c>
      <c r="D16" s="89" t="s">
        <v>84</v>
      </c>
      <c r="E16" s="90" t="s">
        <v>85</v>
      </c>
      <c r="F16" s="89" t="s">
        <v>86</v>
      </c>
      <c r="G16" s="89" t="s">
        <v>87</v>
      </c>
      <c r="H16" s="89" t="s">
        <v>88</v>
      </c>
      <c r="I16" s="90" t="s">
        <v>89</v>
      </c>
      <c r="J16" s="89" t="s">
        <v>90</v>
      </c>
      <c r="K16" s="89" t="s">
        <v>91</v>
      </c>
      <c r="L16" s="89" t="s">
        <v>92</v>
      </c>
      <c r="M16" s="90" t="s">
        <v>93</v>
      </c>
      <c r="N16" s="89" t="s">
        <v>94</v>
      </c>
      <c r="O16" s="89" t="s">
        <v>95</v>
      </c>
      <c r="P16" s="89" t="s">
        <v>96</v>
      </c>
      <c r="Q16" s="90" t="s">
        <v>97</v>
      </c>
      <c r="R16" s="101" t="s">
        <v>30</v>
      </c>
    </row>
    <row r="17" spans="1:18" x14ac:dyDescent="0.25">
      <c r="A17" s="94" t="s">
        <v>44</v>
      </c>
      <c r="B17" s="102"/>
      <c r="C17" s="113">
        <v>22928000</v>
      </c>
      <c r="D17" s="95" t="s">
        <v>99</v>
      </c>
      <c r="E17" s="115">
        <f>SUM(B17:D17)</f>
        <v>22928000</v>
      </c>
      <c r="F17" s="95" t="s">
        <v>99</v>
      </c>
      <c r="G17" s="95" t="s">
        <v>99</v>
      </c>
      <c r="H17" s="95" t="s">
        <v>99</v>
      </c>
      <c r="I17" s="96" t="s">
        <v>99</v>
      </c>
      <c r="J17" s="95" t="s">
        <v>99</v>
      </c>
      <c r="K17" s="95" t="s">
        <v>99</v>
      </c>
      <c r="L17" s="95" t="s">
        <v>99</v>
      </c>
      <c r="M17" s="96" t="s">
        <v>99</v>
      </c>
      <c r="N17" s="95" t="s">
        <v>99</v>
      </c>
      <c r="O17" s="95" t="s">
        <v>99</v>
      </c>
      <c r="P17" s="95" t="s">
        <v>99</v>
      </c>
      <c r="Q17" s="96" t="s">
        <v>99</v>
      </c>
      <c r="R17" s="102">
        <f>E17</f>
        <v>22928000</v>
      </c>
    </row>
    <row r="18" spans="1:18" x14ac:dyDescent="0.25">
      <c r="A18" s="97" t="s">
        <v>30</v>
      </c>
      <c r="B18" s="103"/>
      <c r="C18" s="114">
        <f>SUM(C17:C17)</f>
        <v>22928000</v>
      </c>
      <c r="D18" s="98" t="s">
        <v>100</v>
      </c>
      <c r="E18" s="116">
        <f>SUM(E17:E17)</f>
        <v>22928000</v>
      </c>
      <c r="F18" s="95" t="s">
        <v>99</v>
      </c>
      <c r="G18" s="98" t="s">
        <v>100</v>
      </c>
      <c r="H18" s="98" t="s">
        <v>100</v>
      </c>
      <c r="I18" s="96" t="s">
        <v>99</v>
      </c>
      <c r="J18" s="95" t="s">
        <v>99</v>
      </c>
      <c r="K18" s="98" t="s">
        <v>100</v>
      </c>
      <c r="L18" s="98" t="s">
        <v>100</v>
      </c>
      <c r="M18" s="96" t="s">
        <v>99</v>
      </c>
      <c r="N18" s="95" t="s">
        <v>99</v>
      </c>
      <c r="O18" s="98" t="s">
        <v>100</v>
      </c>
      <c r="P18" s="98" t="s">
        <v>100</v>
      </c>
      <c r="Q18" s="96" t="s">
        <v>99</v>
      </c>
      <c r="R18" s="103">
        <f>SUM(R17:R17)</f>
        <v>22928000</v>
      </c>
    </row>
    <row r="19" spans="1:18" x14ac:dyDescent="0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15.75" x14ac:dyDescent="0.25">
      <c r="A20" s="105" t="s">
        <v>103</v>
      </c>
      <c r="B20" s="105"/>
      <c r="C20" s="105"/>
      <c r="D20" s="105"/>
      <c r="E20" s="105"/>
      <c r="F20" s="105"/>
      <c r="G20" s="105"/>
      <c r="H20" s="105"/>
      <c r="I20" s="105"/>
      <c r="J20" s="106" t="s">
        <v>104</v>
      </c>
      <c r="K20" s="106"/>
      <c r="L20" s="106"/>
      <c r="M20" s="106"/>
      <c r="N20" s="106"/>
      <c r="O20" s="106"/>
      <c r="P20" s="106"/>
      <c r="Q20" s="107"/>
      <c r="R20" s="107"/>
    </row>
    <row r="21" spans="1:18" ht="15.75" x14ac:dyDescent="0.25">
      <c r="A21" s="107"/>
      <c r="B21" s="106"/>
      <c r="C21" s="106"/>
      <c r="D21" s="107"/>
      <c r="E21" s="106"/>
      <c r="F21" s="106"/>
      <c r="G21" s="107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107"/>
    </row>
    <row r="22" spans="1:18" ht="15.75" x14ac:dyDescent="0.25">
      <c r="A22" s="107"/>
      <c r="B22" s="106"/>
      <c r="C22" s="106"/>
      <c r="D22" s="107"/>
      <c r="E22" s="106"/>
      <c r="F22" s="106"/>
      <c r="G22" s="107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R22" s="107"/>
    </row>
    <row r="23" spans="1:18" ht="15.75" x14ac:dyDescent="0.25">
      <c r="B23" s="106"/>
      <c r="C23" s="106"/>
      <c r="D23" s="107"/>
      <c r="E23" s="106"/>
      <c r="F23" s="106"/>
      <c r="G23" s="107"/>
      <c r="H23" s="106"/>
      <c r="I23" s="106"/>
      <c r="J23" s="106"/>
      <c r="K23" s="106"/>
      <c r="L23" s="106"/>
      <c r="M23" s="106"/>
      <c r="N23" s="106"/>
      <c r="O23" s="106"/>
      <c r="P23" s="106"/>
      <c r="Q23" s="107"/>
      <c r="R23" s="107"/>
    </row>
    <row r="24" spans="1:18" ht="15.75" x14ac:dyDescent="0.25">
      <c r="A24" s="107"/>
      <c r="B24" s="106"/>
      <c r="C24" s="106"/>
      <c r="D24" s="107"/>
      <c r="E24" s="106"/>
      <c r="F24" s="106"/>
      <c r="G24" s="107"/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107"/>
    </row>
    <row r="25" spans="1:18" ht="15.75" x14ac:dyDescent="0.25">
      <c r="A25" s="108" t="s">
        <v>105</v>
      </c>
      <c r="B25" s="108"/>
      <c r="C25" s="108"/>
      <c r="D25" s="108"/>
      <c r="E25" s="108"/>
      <c r="F25" s="108"/>
      <c r="G25" s="108"/>
      <c r="H25" s="108"/>
      <c r="I25" s="108"/>
      <c r="J25" s="109" t="s">
        <v>34</v>
      </c>
      <c r="K25" s="109"/>
      <c r="L25" s="109"/>
      <c r="M25" s="109"/>
      <c r="N25" s="109"/>
      <c r="O25" s="109"/>
      <c r="P25" s="109"/>
      <c r="Q25" s="110"/>
      <c r="R25" s="110"/>
    </row>
    <row r="26" spans="1:18" x14ac:dyDescent="0.25">
      <c r="A26" s="105" t="s">
        <v>106</v>
      </c>
      <c r="B26" s="105"/>
      <c r="C26" s="105"/>
      <c r="D26" s="105"/>
      <c r="E26" s="105"/>
      <c r="F26" s="105"/>
      <c r="G26" s="105"/>
      <c r="H26" s="105"/>
      <c r="I26" s="105"/>
      <c r="J26" s="111" t="s">
        <v>107</v>
      </c>
      <c r="K26" s="111"/>
      <c r="L26" s="111"/>
      <c r="M26" s="111"/>
      <c r="N26" s="111"/>
      <c r="O26" s="111"/>
      <c r="P26" s="111"/>
      <c r="Q26" s="112"/>
      <c r="R26" s="112"/>
    </row>
    <row r="27" spans="1:18" x14ac:dyDescent="0.25">
      <c r="A27" s="105" t="s">
        <v>108</v>
      </c>
      <c r="B27" s="105"/>
      <c r="C27" s="105"/>
      <c r="D27" s="105"/>
      <c r="E27" s="105"/>
      <c r="F27" s="105"/>
      <c r="G27" s="105"/>
      <c r="H27" s="105"/>
      <c r="I27" s="105"/>
      <c r="J27" s="111" t="s">
        <v>14</v>
      </c>
      <c r="K27" s="111"/>
      <c r="L27" s="111"/>
      <c r="M27" s="111"/>
      <c r="N27" s="111"/>
      <c r="O27" s="111"/>
      <c r="P27" s="111"/>
      <c r="Q27" s="112"/>
      <c r="R27" s="112"/>
    </row>
  </sheetData>
  <mergeCells count="22">
    <mergeCell ref="A27:C27"/>
    <mergeCell ref="D27:F27"/>
    <mergeCell ref="G27:I27"/>
    <mergeCell ref="A25:C25"/>
    <mergeCell ref="D25:F25"/>
    <mergeCell ref="G25:I25"/>
    <mergeCell ref="A26:C26"/>
    <mergeCell ref="D26:F26"/>
    <mergeCell ref="G26:I26"/>
    <mergeCell ref="A8:R8"/>
    <mergeCell ref="A9:R9"/>
    <mergeCell ref="A11:R11"/>
    <mergeCell ref="A15:R15"/>
    <mergeCell ref="A20:C20"/>
    <mergeCell ref="D20:F20"/>
    <mergeCell ref="G20:I20"/>
    <mergeCell ref="A1:R1"/>
    <mergeCell ref="A2:R2"/>
    <mergeCell ref="A3:R3"/>
    <mergeCell ref="A4:R4"/>
    <mergeCell ref="A6:R6"/>
    <mergeCell ref="A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PPMP 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SumaitS</dc:creator>
  <cp:lastModifiedBy>C, PBB</cp:lastModifiedBy>
  <cp:lastPrinted>2024-01-11T06:41:26Z</cp:lastPrinted>
  <dcterms:created xsi:type="dcterms:W3CDTF">2021-11-24T03:23:54Z</dcterms:created>
  <dcterms:modified xsi:type="dcterms:W3CDTF">2024-01-26T01:41:06Z</dcterms:modified>
</cp:coreProperties>
</file>