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ownloads\Telegram Desktop\"/>
    </mc:Choice>
  </mc:AlternateContent>
  <xr:revisionPtr revIDLastSave="0" documentId="13_ncr:1_{A0331FF2-FA98-45AD-BB55-D2D69BA4A6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P" sheetId="1" r:id="rId1"/>
    <sheet name="PPMP (2)" sheetId="4" r:id="rId2"/>
    <sheet name="SPI" sheetId="3" r:id="rId3"/>
  </sheets>
  <definedNames>
    <definedName name="_xlnm.Print_Area" localSheetId="0">APP!$A$1:$O$75</definedName>
    <definedName name="_xlnm.Print_Area" localSheetId="1">'PPMP (2)'!$A$1:$U$474</definedName>
    <definedName name="_xlnm.Print_Area" localSheetId="2">SPI!$A$1:$R$33</definedName>
    <definedName name="_xlnm.Print_Titles" localSheetId="0">APP!$8:$9</definedName>
    <definedName name="_xlnm.Print_Titles" localSheetId="1">'PPMP (2)'!$8:$10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H16" i="3"/>
  <c r="G16" i="3"/>
  <c r="F16" i="3"/>
  <c r="B16" i="3"/>
  <c r="C16" i="3"/>
  <c r="D16" i="3"/>
  <c r="Q21" i="3"/>
  <c r="M21" i="3"/>
  <c r="I21" i="3"/>
  <c r="E21" i="3"/>
  <c r="R21" i="3" s="1"/>
  <c r="Q20" i="3"/>
  <c r="I20" i="3"/>
  <c r="M20" i="3"/>
  <c r="O24" i="3"/>
  <c r="P24" i="3"/>
  <c r="N24" i="3"/>
  <c r="L24" i="3"/>
  <c r="K24" i="3"/>
  <c r="J24" i="3"/>
  <c r="H24" i="3"/>
  <c r="G24" i="3"/>
  <c r="F24" i="3"/>
  <c r="C24" i="3"/>
  <c r="D24" i="3"/>
  <c r="B24" i="3"/>
  <c r="Q23" i="3"/>
  <c r="M23" i="3"/>
  <c r="I23" i="3"/>
  <c r="E23" i="3"/>
  <c r="R23" i="3" s="1"/>
  <c r="Q22" i="3"/>
  <c r="M22" i="3"/>
  <c r="I22" i="3"/>
  <c r="E22" i="3"/>
  <c r="R22" i="3" l="1"/>
  <c r="M24" i="3"/>
  <c r="Q24" i="3"/>
  <c r="R15" i="3"/>
  <c r="N16" i="3"/>
  <c r="K11" i="4"/>
  <c r="M11" i="4"/>
  <c r="P11" i="4"/>
  <c r="S11" i="4"/>
  <c r="J11" i="4"/>
  <c r="K31" i="4"/>
  <c r="M31" i="4"/>
  <c r="P31" i="4"/>
  <c r="S31" i="4"/>
  <c r="J31" i="4"/>
  <c r="S205" i="4"/>
  <c r="K205" i="4"/>
  <c r="M205" i="4"/>
  <c r="P205" i="4"/>
  <c r="J205" i="4"/>
  <c r="K233" i="4"/>
  <c r="M233" i="4"/>
  <c r="P233" i="4"/>
  <c r="S233" i="4"/>
  <c r="J233" i="4"/>
  <c r="K331" i="4"/>
  <c r="M331" i="4"/>
  <c r="P331" i="4"/>
  <c r="S331" i="4"/>
  <c r="J331" i="4"/>
  <c r="K349" i="4"/>
  <c r="K359" i="4"/>
  <c r="M359" i="4"/>
  <c r="P359" i="4"/>
  <c r="S359" i="4"/>
  <c r="J359" i="4"/>
  <c r="M379" i="4"/>
  <c r="P379" i="4"/>
  <c r="S379" i="4"/>
  <c r="J379" i="4"/>
  <c r="K383" i="4"/>
  <c r="S383" i="4"/>
  <c r="K389" i="4"/>
  <c r="M389" i="4"/>
  <c r="P389" i="4"/>
  <c r="S389" i="4"/>
  <c r="J389" i="4"/>
  <c r="K436" i="4"/>
  <c r="M436" i="4"/>
  <c r="P436" i="4"/>
  <c r="S436" i="4"/>
  <c r="J436" i="4"/>
  <c r="H30" i="4"/>
  <c r="H29" i="4"/>
  <c r="H27" i="4"/>
  <c r="H26" i="4"/>
  <c r="H25" i="4"/>
  <c r="H23" i="4"/>
  <c r="H22" i="4"/>
  <c r="H21" i="4"/>
  <c r="H20" i="4"/>
  <c r="H19" i="4"/>
  <c r="H18" i="4"/>
  <c r="H17" i="4"/>
  <c r="H16" i="4"/>
  <c r="H15" i="4"/>
  <c r="H14" i="4"/>
  <c r="H13" i="4"/>
  <c r="H465" i="4"/>
  <c r="H464" i="4"/>
  <c r="H463" i="4"/>
  <c r="H462" i="4"/>
  <c r="H460" i="4"/>
  <c r="H459" i="4"/>
  <c r="H458" i="4"/>
  <c r="H456" i="4"/>
  <c r="H455" i="4"/>
  <c r="H454" i="4"/>
  <c r="H453" i="4"/>
  <c r="H451" i="4"/>
  <c r="H450" i="4"/>
  <c r="H449" i="4"/>
  <c r="H447" i="4"/>
  <c r="H446" i="4"/>
  <c r="H444" i="4"/>
  <c r="H443" i="4"/>
  <c r="H442" i="4"/>
  <c r="H440" i="4"/>
  <c r="H439" i="4"/>
  <c r="H438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7" i="4"/>
  <c r="H396" i="4"/>
  <c r="H395" i="4"/>
  <c r="H394" i="4"/>
  <c r="H393" i="4"/>
  <c r="H392" i="4"/>
  <c r="H391" i="4"/>
  <c r="H388" i="4"/>
  <c r="H387" i="4"/>
  <c r="H385" i="4"/>
  <c r="H384" i="4" s="1"/>
  <c r="H382" i="4"/>
  <c r="H381" i="4"/>
  <c r="H378" i="4"/>
  <c r="H377" i="4" s="1"/>
  <c r="H376" i="4"/>
  <c r="H375" i="4"/>
  <c r="H374" i="4"/>
  <c r="H373" i="4"/>
  <c r="H372" i="4"/>
  <c r="H371" i="4"/>
  <c r="H370" i="4"/>
  <c r="H369" i="4"/>
  <c r="H367" i="4"/>
  <c r="H366" i="4"/>
  <c r="H365" i="4"/>
  <c r="H363" i="4"/>
  <c r="H362" i="4"/>
  <c r="H361" i="4"/>
  <c r="H358" i="4"/>
  <c r="H357" i="4"/>
  <c r="H356" i="4"/>
  <c r="H355" i="4"/>
  <c r="H354" i="4"/>
  <c r="H353" i="4"/>
  <c r="H352" i="4"/>
  <c r="H351" i="4"/>
  <c r="H348" i="4"/>
  <c r="H347" i="4"/>
  <c r="H346" i="4"/>
  <c r="H345" i="4"/>
  <c r="H344" i="4"/>
  <c r="H342" i="4"/>
  <c r="H341" i="4"/>
  <c r="H340" i="4"/>
  <c r="H339" i="4"/>
  <c r="H338" i="4"/>
  <c r="H337" i="4"/>
  <c r="H336" i="4"/>
  <c r="H335" i="4"/>
  <c r="H334" i="4"/>
  <c r="H333" i="4"/>
  <c r="H330" i="4"/>
  <c r="H329" i="4"/>
  <c r="H328" i="4"/>
  <c r="H327" i="4"/>
  <c r="H326" i="4"/>
  <c r="H325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4" i="4"/>
  <c r="H283" i="4"/>
  <c r="H282" i="4"/>
  <c r="H281" i="4"/>
  <c r="H280" i="4"/>
  <c r="H279" i="4"/>
  <c r="H278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4" i="4"/>
  <c r="H243" i="4"/>
  <c r="H242" i="4"/>
  <c r="H241" i="4"/>
  <c r="H240" i="4"/>
  <c r="H239" i="4"/>
  <c r="H238" i="4"/>
  <c r="H237" i="4"/>
  <c r="H236" i="4"/>
  <c r="H235" i="4"/>
  <c r="H232" i="4"/>
  <c r="H231" i="4" s="1"/>
  <c r="H230" i="4"/>
  <c r="H229" i="4"/>
  <c r="H228" i="4"/>
  <c r="H227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2" i="4"/>
  <c r="H211" i="4"/>
  <c r="H209" i="4"/>
  <c r="H208" i="4" s="1"/>
  <c r="H207" i="4"/>
  <c r="H206" i="4" s="1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0" i="4"/>
  <c r="H139" i="4"/>
  <c r="H138" i="4"/>
  <c r="H137" i="4"/>
  <c r="H136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G119" i="4"/>
  <c r="H119" i="4" s="1"/>
  <c r="H118" i="4"/>
  <c r="H117" i="4"/>
  <c r="H116" i="4"/>
  <c r="H115" i="4"/>
  <c r="H114" i="4"/>
  <c r="H113" i="4"/>
  <c r="H112" i="4"/>
  <c r="H111" i="4"/>
  <c r="H110" i="4"/>
  <c r="H109" i="4"/>
  <c r="H108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28" i="4" l="1"/>
  <c r="H445" i="4"/>
  <c r="H364" i="4"/>
  <c r="H380" i="4"/>
  <c r="H379" i="4" s="1"/>
  <c r="H324" i="4"/>
  <c r="H343" i="4"/>
  <c r="H135" i="4"/>
  <c r="H461" i="4"/>
  <c r="H285" i="4"/>
  <c r="H457" i="4"/>
  <c r="H437" i="4"/>
  <c r="H452" i="4"/>
  <c r="H180" i="4"/>
  <c r="H32" i="4"/>
  <c r="H226" i="4"/>
  <c r="H332" i="4"/>
  <c r="H331" i="4" s="1"/>
  <c r="H398" i="4"/>
  <c r="H448" i="4"/>
  <c r="H12" i="4"/>
  <c r="H77" i="4"/>
  <c r="H304" i="4"/>
  <c r="H350" i="4"/>
  <c r="H349" i="4" s="1"/>
  <c r="H368" i="4"/>
  <c r="H390" i="4"/>
  <c r="H441" i="4"/>
  <c r="H24" i="4"/>
  <c r="H107" i="4"/>
  <c r="H210" i="4"/>
  <c r="H213" i="4"/>
  <c r="H360" i="4"/>
  <c r="H277" i="4"/>
  <c r="H234" i="4"/>
  <c r="H233" i="4" s="1"/>
  <c r="H245" i="4"/>
  <c r="H48" i="4"/>
  <c r="H141" i="4"/>
  <c r="H386" i="4"/>
  <c r="H383" i="4" s="1"/>
  <c r="H11" i="4" l="1"/>
  <c r="H359" i="4"/>
  <c r="H205" i="4"/>
  <c r="H31" i="4"/>
  <c r="H436" i="4"/>
  <c r="H389" i="4"/>
  <c r="H466" i="4" l="1"/>
  <c r="E20" i="3"/>
  <c r="E24" i="3" s="1"/>
  <c r="Q13" i="3"/>
  <c r="Q14" i="3"/>
  <c r="Q12" i="3"/>
  <c r="M13" i="3"/>
  <c r="M14" i="3"/>
  <c r="M12" i="3"/>
  <c r="I13" i="3"/>
  <c r="I14" i="3"/>
  <c r="P16" i="3"/>
  <c r="O16" i="3"/>
  <c r="L16" i="3"/>
  <c r="K16" i="3"/>
  <c r="J16" i="3"/>
  <c r="E14" i="3"/>
  <c r="E13" i="3"/>
  <c r="E12" i="3"/>
  <c r="E16" i="3" l="1"/>
  <c r="I24" i="3"/>
  <c r="R20" i="3"/>
  <c r="R24" i="3" s="1"/>
  <c r="R12" i="3"/>
  <c r="R16" i="3"/>
  <c r="R14" i="3"/>
  <c r="R13" i="3"/>
</calcChain>
</file>

<file path=xl/sharedStrings.xml><?xml version="1.0" encoding="utf-8"?>
<sst xmlns="http://schemas.openxmlformats.org/spreadsheetml/2006/main" count="1404" uniqueCount="369">
  <si>
    <t xml:space="preserve"> 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</si>
  <si>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</si>
  <si>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</si>
  <si>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</si>
  <si>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</si>
  <si>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</si>
  <si>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</si>
  <si>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</si>
  <si>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</si>
  <si>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</si>
  <si>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</si>
  <si>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</si>
  <si>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</si>
  <si>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</si>
  <si>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</si>
  <si>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</si>
  <si>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</si>
  <si>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</si>
  <si>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</si>
  <si>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</si>
  <si>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5-02-01-010-00</t>
  </si>
  <si>
    <t>Traveling Expenses - Local</t>
  </si>
  <si>
    <t>HPA</t>
  </si>
  <si>
    <t>2024-General Appropriations Act</t>
  </si>
  <si>
    <t>CMO Training Capability Enhancement Support</t>
  </si>
  <si>
    <t>OG7</t>
  </si>
  <si>
    <t>Procurement Requirements for CY 2024</t>
  </si>
  <si>
    <t>CMOMIS V2 Orientation and Encoder's Training FY 2024</t>
  </si>
  <si>
    <t>Support to the participation of SALAKNIB and BALIKATAN Exercise</t>
  </si>
  <si>
    <t>5-02-02-010-02</t>
  </si>
  <si>
    <t>Training Expenses</t>
  </si>
  <si>
    <t>Negotiated 53.9</t>
  </si>
  <si>
    <t>Army-wide CMO Consultative Seminar</t>
  </si>
  <si>
    <t>CMO Annual Review</t>
  </si>
  <si>
    <t>Public Affairs Summit</t>
  </si>
  <si>
    <t>Civil Affairs Seminar</t>
  </si>
  <si>
    <t>5-02-03-010-01</t>
  </si>
  <si>
    <t>ICT Office Supplies Expenses</t>
  </si>
  <si>
    <t>Shopping 52.1b</t>
  </si>
  <si>
    <t>Civil-Military Operations Field Study</t>
  </si>
  <si>
    <t>CMO Competency and Eligibility Program</t>
  </si>
  <si>
    <t>CMO Course Test Mission/Immersion</t>
  </si>
  <si>
    <t>Support to Purposive CMO Projects</t>
  </si>
  <si>
    <t>CMO Operational Enhancement Support</t>
  </si>
  <si>
    <t>Sustainment of CMOMIS Development</t>
  </si>
  <si>
    <t>5-02-03-010-02</t>
  </si>
  <si>
    <t>Office Supplies Expenses</t>
  </si>
  <si>
    <t>Support to PA Anniversary</t>
  </si>
  <si>
    <t>5-02-03-210-03</t>
  </si>
  <si>
    <t>Semi-Expendable - Information and Communications Technology Equipment</t>
  </si>
  <si>
    <t>Support to Visual Arts and Performing Arts</t>
  </si>
  <si>
    <t>CMO Equipment Capability Enhancement Support</t>
  </si>
  <si>
    <t>5-02-03-210-13</t>
  </si>
  <si>
    <t>Semi-Expendable - Technical and Scientific Equipment</t>
  </si>
  <si>
    <t>5-02-03-990-00</t>
  </si>
  <si>
    <t>Other Supplies and Materials Expenses</t>
  </si>
  <si>
    <t>5-02-05-020-01</t>
  </si>
  <si>
    <t>Telephone Expense - Mobile</t>
  </si>
  <si>
    <t>5-02-11-030-02</t>
  </si>
  <si>
    <t>Consultancy Services</t>
  </si>
  <si>
    <t>Direct Contracting</t>
  </si>
  <si>
    <t>NTR and NSR Survey</t>
  </si>
  <si>
    <t>5-02-13-050-03</t>
  </si>
  <si>
    <t>R&amp;M - Information and Communication Technology Equipment</t>
  </si>
  <si>
    <t>5-02-99-030-00</t>
  </si>
  <si>
    <t>Representation Expenses</t>
  </si>
  <si>
    <t>TOTAL</t>
  </si>
  <si>
    <t>Prepared By:</t>
  </si>
  <si>
    <t>Recommended By:</t>
  </si>
  <si>
    <t>Approved By:</t>
  </si>
  <si>
    <t>2024 - General Appropriations Act</t>
  </si>
  <si>
    <t>H E A D Q U A R T E R S</t>
  </si>
  <si>
    <t>P H I L I P P I N E   A R M Y</t>
  </si>
  <si>
    <t>OFFICE OF THE ASSISTANT CHIEF OF STAFF FOR CIVIL-MILITARY OPERATIONS, G7</t>
  </si>
  <si>
    <t>AC of Staff for CMO, G7</t>
  </si>
  <si>
    <t>Colonel  MNSA  (INF)  PA</t>
  </si>
  <si>
    <t>VICTOR     M    LLAPITAN</t>
  </si>
  <si>
    <t>Commanding General, PA</t>
  </si>
  <si>
    <t>ROY           M         GALIDO</t>
  </si>
  <si>
    <t>Lieutenant General      PA</t>
  </si>
  <si>
    <t>Chairperson, PABAC 2</t>
  </si>
  <si>
    <t>Brigadier General    PA</t>
  </si>
  <si>
    <t>Project Procurement Management Plan (PPMP) CY 2024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</si>
  <si>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</si>
  <si>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</si>
  <si>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</si>
  <si>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</si>
  <si>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</si>
  <si>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</si>
  <si>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</si>
  <si>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</si>
  <si>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</si>
  <si>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</si>
  <si>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</si>
  <si>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</si>
  <si>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</si>
  <si>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</si>
  <si>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</si>
  <si>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</si>
  <si>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</si>
  <si>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</si>
  <si>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</si>
  <si>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</si>
  <si>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</si>
  <si>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Airfare - 1ID</t>
  </si>
  <si>
    <t>Pax</t>
  </si>
  <si>
    <t>Airfare - 3ID</t>
  </si>
  <si>
    <t>Airfare - 4ID</t>
  </si>
  <si>
    <t>Airfare - 5ID</t>
  </si>
  <si>
    <t>Airfare - 6ID</t>
  </si>
  <si>
    <t>Airfare - 8ID</t>
  </si>
  <si>
    <t>Airfare - 9ID</t>
  </si>
  <si>
    <t>Airfare - 10ID</t>
  </si>
  <si>
    <t>Airfare - 11ID</t>
  </si>
  <si>
    <t>Per Diem - 2ID</t>
  </si>
  <si>
    <t>Per Diem - 7ID</t>
  </si>
  <si>
    <t>Airfare</t>
  </si>
  <si>
    <t>pax</t>
  </si>
  <si>
    <t>Per Diem</t>
  </si>
  <si>
    <t>Am Snacks</t>
  </si>
  <si>
    <t>Lunch</t>
  </si>
  <si>
    <t>PM Snacks</t>
  </si>
  <si>
    <t>Bondpaper</t>
  </si>
  <si>
    <t>Notepad</t>
  </si>
  <si>
    <t>pc</t>
  </si>
  <si>
    <t>Ballpen</t>
  </si>
  <si>
    <t>pack</t>
  </si>
  <si>
    <t>Sticker Paper</t>
  </si>
  <si>
    <t>Specialty Paper</t>
  </si>
  <si>
    <t>Brown Envelope</t>
  </si>
  <si>
    <t>Ink</t>
  </si>
  <si>
    <t>set</t>
  </si>
  <si>
    <t>AA Battery</t>
  </si>
  <si>
    <t>AAA Battery</t>
  </si>
  <si>
    <t>ea</t>
  </si>
  <si>
    <t>Cerificate Holder</t>
  </si>
  <si>
    <t>Expandable Envelope</t>
  </si>
  <si>
    <t>ID Tag</t>
  </si>
  <si>
    <t>Cerificate Frame (SME)</t>
  </si>
  <si>
    <t>A4 Bond Paper</t>
  </si>
  <si>
    <t>ream</t>
  </si>
  <si>
    <t>Legal Bond Paper</t>
  </si>
  <si>
    <t>Photopaper</t>
  </si>
  <si>
    <t>Ringbinder</t>
  </si>
  <si>
    <t>Paper Bag with G7 Logo</t>
  </si>
  <si>
    <t>Double Sided Tape</t>
  </si>
  <si>
    <t>roll</t>
  </si>
  <si>
    <t>Duct Tape</t>
  </si>
  <si>
    <t>Pencil</t>
  </si>
  <si>
    <t>box</t>
  </si>
  <si>
    <t>Permanent Marker</t>
  </si>
  <si>
    <t>Whiteboard Marker</t>
  </si>
  <si>
    <t>Table Tissue</t>
  </si>
  <si>
    <t>Snacks (Pre-Workshop Conference Meeting) - Military</t>
  </si>
  <si>
    <t>Snacks (Pre-Workshop Conference Meeting) - CivHR</t>
  </si>
  <si>
    <t>Accommodation</t>
  </si>
  <si>
    <t>AM Snacks</t>
  </si>
  <si>
    <t>Lunch (Military)</t>
  </si>
  <si>
    <t>Lunch - CivHR &amp; Civilian SME</t>
  </si>
  <si>
    <t>AM Snack</t>
  </si>
  <si>
    <t>Dinner</t>
  </si>
  <si>
    <t>Venue</t>
  </si>
  <si>
    <t>days</t>
  </si>
  <si>
    <t>Photo Paper</t>
  </si>
  <si>
    <t>Special Paper</t>
  </si>
  <si>
    <t>Notebook with OG7, PA Logo</t>
  </si>
  <si>
    <t>pcs</t>
  </si>
  <si>
    <t>Paper Bag with OG7, PA Logo</t>
  </si>
  <si>
    <t>Ring Binder 3R A4 Size</t>
  </si>
  <si>
    <t>ID Holder with Lace</t>
  </si>
  <si>
    <t>Gel Pen (Silver)</t>
  </si>
  <si>
    <t>Sign Pen</t>
  </si>
  <si>
    <t>Staple Wires</t>
  </si>
  <si>
    <t>Foam Board</t>
  </si>
  <si>
    <t>Bond Paper</t>
  </si>
  <si>
    <t>Clear Book</t>
  </si>
  <si>
    <t>Assorted White Board Markers</t>
  </si>
  <si>
    <t>Certificate Frames</t>
  </si>
  <si>
    <t>Duct Tape (Green &amp; Black)</t>
  </si>
  <si>
    <t>Colored Printing Ink (4 Colors-Set)</t>
  </si>
  <si>
    <t>Battery AA</t>
  </si>
  <si>
    <t>Battery AAA</t>
  </si>
  <si>
    <t>Tarpaulin</t>
  </si>
  <si>
    <t>PM Snack</t>
  </si>
  <si>
    <t>Roll Up Banner Stand</t>
  </si>
  <si>
    <t>Venue - Luna Hall, PAOC</t>
  </si>
  <si>
    <t>Lunch (Pre-Workshop Conference Meeting)</t>
  </si>
  <si>
    <t>USB (16GB) (Participants)</t>
  </si>
  <si>
    <t>Heavy Duty Extension Cord</t>
  </si>
  <si>
    <t>Glue</t>
  </si>
  <si>
    <t>bottle</t>
  </si>
  <si>
    <t>Mighty Bond</t>
  </si>
  <si>
    <t>Tube</t>
  </si>
  <si>
    <t>Rugby</t>
  </si>
  <si>
    <t>Electrical Tape</t>
  </si>
  <si>
    <t>Function Halls/Venue</t>
  </si>
  <si>
    <t>Breakfast</t>
  </si>
  <si>
    <t>Bond Paper (A4)</t>
  </si>
  <si>
    <t>Bond Paper (Long)</t>
  </si>
  <si>
    <t>Board Eraser</t>
  </si>
  <si>
    <t>Scotch Tape</t>
  </si>
  <si>
    <t>Double-sided Tape</t>
  </si>
  <si>
    <t>Super Glue</t>
  </si>
  <si>
    <t>Scissors</t>
  </si>
  <si>
    <t>Clearbook</t>
  </si>
  <si>
    <t>Ring Binder</t>
  </si>
  <si>
    <t>Mugs</t>
  </si>
  <si>
    <t>Bottle</t>
  </si>
  <si>
    <t>Printer Ink</t>
  </si>
  <si>
    <t>External Drive</t>
  </si>
  <si>
    <t>External Hard Disk Drive 1TB</t>
  </si>
  <si>
    <t>External SSD 1TB</t>
  </si>
  <si>
    <t>Server Memory Card</t>
  </si>
  <si>
    <t>USB</t>
  </si>
  <si>
    <t>Mouse</t>
  </si>
  <si>
    <t>Wireless Keyboard</t>
  </si>
  <si>
    <t>Video Card</t>
  </si>
  <si>
    <t>UTP Cable</t>
  </si>
  <si>
    <t>meter</t>
  </si>
  <si>
    <t>Coaxial Cable</t>
  </si>
  <si>
    <t>HDMI Cable</t>
  </si>
  <si>
    <t>Audio Video Connector</t>
  </si>
  <si>
    <t>4 ports HDMI Switcher</t>
  </si>
  <si>
    <t>unit</t>
  </si>
  <si>
    <t>Flash Drive (64gb)</t>
  </si>
  <si>
    <t>Memory card (128GB)</t>
  </si>
  <si>
    <t>Voice Recorder</t>
  </si>
  <si>
    <t>External Drive (4TB)</t>
  </si>
  <si>
    <t>Stapler</t>
  </si>
  <si>
    <t>tube</t>
  </si>
  <si>
    <t>AAA Rechargeable Battery</t>
  </si>
  <si>
    <t>AA Rechargeable Battery</t>
  </si>
  <si>
    <t>Bond Paper A4</t>
  </si>
  <si>
    <t>Ringbinder (Infokit)</t>
  </si>
  <si>
    <t>Certificate Frame</t>
  </si>
  <si>
    <t>Scotch Tape with Dispenser</t>
  </si>
  <si>
    <t>Masking Tape</t>
  </si>
  <si>
    <t>Storage Box (Plastic)</t>
  </si>
  <si>
    <t>Certificate Holder</t>
  </si>
  <si>
    <t>A4 Bondpaper</t>
  </si>
  <si>
    <t>Staple Wire</t>
  </si>
  <si>
    <t>A4 Acetate</t>
  </si>
  <si>
    <t>Binder Clips (Large)</t>
  </si>
  <si>
    <t>18x24 coated board for poster</t>
  </si>
  <si>
    <t>Fastener</t>
  </si>
  <si>
    <t>Binder</t>
  </si>
  <si>
    <t>Box</t>
  </si>
  <si>
    <t>Double Sided</t>
  </si>
  <si>
    <t>Glue (Big)</t>
  </si>
  <si>
    <t>Electric Tape</t>
  </si>
  <si>
    <t>Notebook</t>
  </si>
  <si>
    <t>Acetate/Transparencies</t>
  </si>
  <si>
    <t>Extension Cord</t>
  </si>
  <si>
    <t>White Board Marker</t>
  </si>
  <si>
    <t>Windows 10 pro</t>
  </si>
  <si>
    <t>Microsoft Office plus</t>
  </si>
  <si>
    <t>Processor (Core i7)</t>
  </si>
  <si>
    <t>Internal Hard Drive</t>
  </si>
  <si>
    <t>RAM</t>
  </si>
  <si>
    <t>AVR (220V 500W)</t>
  </si>
  <si>
    <t>Casing (CPU)</t>
  </si>
  <si>
    <t>DDR 2.0</t>
  </si>
  <si>
    <t>DDR4 8GB</t>
  </si>
  <si>
    <t>Mobile Theater</t>
  </si>
  <si>
    <t>Mobile Lapel</t>
  </si>
  <si>
    <t>Mobile Lights &amp; sounds equipment</t>
  </si>
  <si>
    <t>Mobile custume storage</t>
  </si>
  <si>
    <t>Mobile Moving backdrop</t>
  </si>
  <si>
    <t>Keyboard for Chorale</t>
  </si>
  <si>
    <t>Set</t>
  </si>
  <si>
    <t>Condenser</t>
  </si>
  <si>
    <t>Microphones</t>
  </si>
  <si>
    <t>Indoor Lapel</t>
  </si>
  <si>
    <t>Microphone Indoor Powered</t>
  </si>
  <si>
    <t>Speakers</t>
  </si>
  <si>
    <t>Music Stand</t>
  </si>
  <si>
    <t>Photocopying Machine</t>
  </si>
  <si>
    <t>Stakeholder Awardees Memento (Mobius Strip)</t>
  </si>
  <si>
    <t>Memento Prototype</t>
  </si>
  <si>
    <t>Metal Plate for Citation</t>
  </si>
  <si>
    <t>Army Mug with PA Seal</t>
  </si>
  <si>
    <t>Plaque</t>
  </si>
  <si>
    <t>Fabrication of Modular Studio for Theater</t>
  </si>
  <si>
    <t>Fabrication of Modular studio for Chorale</t>
  </si>
  <si>
    <t>Scuplture</t>
  </si>
  <si>
    <t>Painting</t>
  </si>
  <si>
    <t>3D Printing</t>
  </si>
  <si>
    <t>Film Making</t>
  </si>
  <si>
    <t>Arts Management</t>
  </si>
  <si>
    <t>Props &amp; Stage Design</t>
  </si>
  <si>
    <t>CMO Badge</t>
  </si>
  <si>
    <t>Prepaid Load (Smart)</t>
  </si>
  <si>
    <t>Prepaid Load (Globe)</t>
  </si>
  <si>
    <t>Conduct of NTRS &amp; NSRS</t>
  </si>
  <si>
    <t>Facilitators Fees</t>
  </si>
  <si>
    <t>Laptop Computer</t>
  </si>
  <si>
    <t>Ruggedized Laptop</t>
  </si>
  <si>
    <t>Monitor 31.5 Inches</t>
  </si>
  <si>
    <t>Laser Printer</t>
  </si>
  <si>
    <t>UPS</t>
  </si>
  <si>
    <t>Docking Station NAS</t>
  </si>
  <si>
    <t>Router</t>
  </si>
  <si>
    <t>Zoom Lens (EF-M15-45mm f/3.5-6.3 IS STM)</t>
  </si>
  <si>
    <t>Macro Lens (EF-M28mm f/3.5 Macro IS STM)</t>
  </si>
  <si>
    <t>Mount Adapter</t>
  </si>
  <si>
    <t>Battery Pack</t>
  </si>
  <si>
    <t>Macro Ring Light Flash</t>
  </si>
  <si>
    <t>LCD Display screen</t>
  </si>
  <si>
    <t>Shutter unit</t>
  </si>
  <si>
    <t>AC Adapter</t>
  </si>
  <si>
    <t>Battery</t>
  </si>
  <si>
    <t>Keyboard</t>
  </si>
  <si>
    <t>Hard Disk Drive</t>
  </si>
  <si>
    <t>HDD Cover</t>
  </si>
  <si>
    <t>LCD Screen</t>
  </si>
  <si>
    <t>Motherboard</t>
  </si>
  <si>
    <t>LCD Inverter</t>
  </si>
  <si>
    <t>LCD Cable</t>
  </si>
  <si>
    <t>Cooling Fan</t>
  </si>
  <si>
    <t>Video Board</t>
  </si>
  <si>
    <t>Power Charger</t>
  </si>
  <si>
    <t>Internal Speaker</t>
  </si>
  <si>
    <t>Main PCB Assy with Panel</t>
  </si>
  <si>
    <t>Battery, Lead Acid 12ah</t>
  </si>
  <si>
    <t>Woofer Speaker</t>
  </si>
  <si>
    <t>Tweeter Speaker</t>
  </si>
  <si>
    <t>Mic + Wireless Transmitter</t>
  </si>
  <si>
    <t>Wireless Microphone Receiver Assembly</t>
  </si>
  <si>
    <t>PCB Board Charger</t>
  </si>
  <si>
    <t>Wooden Case</t>
  </si>
  <si>
    <t>Paint Finish</t>
  </si>
  <si>
    <t>Emblem</t>
  </si>
  <si>
    <t>Plastic Protection</t>
  </si>
  <si>
    <t>Aluminum Sheet</t>
  </si>
  <si>
    <t>Aluminum Side</t>
  </si>
  <si>
    <t>Speaker Stand</t>
  </si>
  <si>
    <t>Lens Barrel Ring</t>
  </si>
  <si>
    <t>LCD Back Cover</t>
  </si>
  <si>
    <t>Lunch (CivHR)</t>
  </si>
  <si>
    <t>Accomodation</t>
  </si>
  <si>
    <t xml:space="preserve"> Fort Andres Bonifacio, Metro Manila</t>
  </si>
  <si>
    <t xml:space="preserve">Colored Printing Ink </t>
  </si>
  <si>
    <t xml:space="preserve">Duct Tape </t>
  </si>
  <si>
    <t>Ring Binder (3R A4 Size)</t>
  </si>
  <si>
    <t>rm</t>
  </si>
  <si>
    <t>Chief, PBB, G7</t>
  </si>
  <si>
    <t>Lt. Colonel (INF) PA</t>
  </si>
  <si>
    <t>JULIUS   V   TANIZA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</si>
  <si>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</si>
  <si>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</si>
  <si>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</si>
  <si>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</si>
  <si>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</si>
  <si>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</si>
  <si>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</si>
  <si>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</si>
  <si>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</si>
  <si>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Projects Calendared and Processed for the Month Broken Down by Mode of Procurement - Program of Implementation (In Amount)</t>
  </si>
  <si>
    <t>VICTOR    M    LLAPITAN</t>
  </si>
  <si>
    <t>N/A</t>
  </si>
  <si>
    <t>Accommodation (Participants) - 5 days</t>
  </si>
  <si>
    <t>Accommodation (Driver &amp; Security</t>
  </si>
  <si>
    <t>Negotiated 53.14</t>
  </si>
  <si>
    <t>Jan-Oct '24</t>
  </si>
  <si>
    <t>Jan-Nov '24</t>
  </si>
  <si>
    <t>PAMU</t>
  </si>
  <si>
    <t>Feb-Oct '24</t>
  </si>
  <si>
    <t>HPA/ PAMU</t>
  </si>
  <si>
    <t>BENJAMIN    L     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</si>
</sst>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1"/>
    <xf numFmtId="4" fontId="2" fillId="0" borderId="1"/>
    <xf numFmtId="43" fontId="8" fillId="0" borderId="0" applyFont="0" applyFill="0" applyBorder="0" applyAlignment="0" applyProtection="0"/>
    <xf numFmtId="0" fontId="8" fillId="0" borderId="1"/>
    <xf numFmtId="43" fontId="8" fillId="0" borderId="1" applyFont="0" applyFill="0" applyBorder="0" applyAlignment="0" applyProtection="0"/>
  </cellStyleXfs>
  <cellXfs count="13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0" fontId="3" fillId="2" borderId="2" xfId="0" applyNumberFormat="1" applyFont="1" applyFill="1" applyBorder="1" applyAlignment="1">
      <alignment vertical="center"/>
    </xf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0" fillId="2" borderId="2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 indent="10"/>
    </xf>
    <xf numFmtId="0" fontId="5" fillId="0" borderId="0" xfId="0" applyFont="1" applyAlignment="1">
      <alignment horizontal="left" indent="10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0" fontId="4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3" fontId="0" fillId="0" borderId="0" xfId="3" applyFont="1" applyAlignment="1">
      <alignment vertical="center"/>
    </xf>
    <xf numFmtId="164" fontId="0" fillId="0" borderId="0" xfId="0" applyNumberFormat="1"/>
    <xf numFmtId="0" fontId="6" fillId="4" borderId="2" xfId="0" applyFont="1" applyFill="1" applyBorder="1" applyAlignment="1">
      <alignment horizontal="center" vertical="center" wrapText="1"/>
    </xf>
    <xf numFmtId="37" fontId="9" fillId="0" borderId="2" xfId="0" applyNumberFormat="1" applyFont="1" applyBorder="1" applyAlignment="1">
      <alignment horizontal="center" vertical="center" wrapText="1"/>
    </xf>
    <xf numFmtId="37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37" fontId="6" fillId="0" borderId="2" xfId="0" applyNumberFormat="1" applyFont="1" applyBorder="1" applyAlignment="1">
      <alignment horizontal="center" vertical="center" wrapText="1"/>
    </xf>
    <xf numFmtId="37" fontId="6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3" fontId="9" fillId="4" borderId="2" xfId="3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43" fontId="9" fillId="4" borderId="2" xfId="3" applyFont="1" applyFill="1" applyBorder="1" applyAlignment="1">
      <alignment horizontal="center" vertical="center" wrapText="1"/>
    </xf>
    <xf numFmtId="43" fontId="9" fillId="0" borderId="2" xfId="3" applyFont="1" applyBorder="1" applyAlignment="1">
      <alignment vertical="center"/>
    </xf>
    <xf numFmtId="43" fontId="6" fillId="0" borderId="2" xfId="3" applyFont="1" applyBorder="1" applyAlignment="1">
      <alignment vertical="center"/>
    </xf>
    <xf numFmtId="43" fontId="6" fillId="4" borderId="2" xfId="3" applyFont="1" applyFill="1" applyBorder="1" applyAlignment="1">
      <alignment vertical="center"/>
    </xf>
    <xf numFmtId="43" fontId="6" fillId="5" borderId="2" xfId="3" applyFont="1" applyFill="1" applyBorder="1" applyAlignment="1">
      <alignment vertical="center"/>
    </xf>
    <xf numFmtId="43" fontId="9" fillId="5" borderId="2" xfId="3" applyFont="1" applyFill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indent="5"/>
    </xf>
    <xf numFmtId="0" fontId="5" fillId="0" borderId="0" xfId="0" applyFont="1" applyAlignment="1">
      <alignment horizontal="left" indent="5"/>
    </xf>
    <xf numFmtId="0" fontId="6" fillId="2" borderId="2" xfId="0" applyFont="1" applyFill="1" applyBorder="1" applyAlignment="1">
      <alignment horizontal="center" vertical="center" wrapText="1"/>
    </xf>
    <xf numFmtId="15" fontId="9" fillId="0" borderId="2" xfId="0" applyNumberFormat="1" applyFont="1" applyBorder="1" applyAlignment="1">
      <alignment horizontal="center" vertical="center" wrapText="1"/>
    </xf>
    <xf numFmtId="40" fontId="9" fillId="0" borderId="2" xfId="0" applyNumberFormat="1" applyFont="1" applyBorder="1" applyAlignment="1">
      <alignment vertical="center"/>
    </xf>
    <xf numFmtId="0" fontId="9" fillId="0" borderId="1" xfId="4" applyFont="1" applyAlignment="1">
      <alignment horizontal="center" vertical="center" wrapText="1"/>
    </xf>
    <xf numFmtId="43" fontId="0" fillId="0" borderId="1" xfId="5" applyFont="1" applyAlignment="1">
      <alignment vertical="center"/>
    </xf>
    <xf numFmtId="0" fontId="6" fillId="0" borderId="1" xfId="4" applyFont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43" fontId="5" fillId="0" borderId="1" xfId="5" applyFont="1" applyAlignment="1">
      <alignment vertical="center"/>
    </xf>
    <xf numFmtId="37" fontId="9" fillId="0" borderId="2" xfId="4" applyNumberFormat="1" applyFont="1" applyBorder="1" applyAlignment="1">
      <alignment horizontal="center" vertical="center"/>
    </xf>
    <xf numFmtId="43" fontId="0" fillId="0" borderId="1" xfId="5" applyFont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vertical="center" wrapText="1"/>
    </xf>
    <xf numFmtId="37" fontId="6" fillId="2" borderId="2" xfId="4" applyNumberFormat="1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vertical="center" wrapText="1"/>
    </xf>
    <xf numFmtId="40" fontId="9" fillId="3" borderId="2" xfId="4" applyNumberFormat="1" applyFont="1" applyFill="1" applyBorder="1" applyAlignment="1">
      <alignment vertical="center"/>
    </xf>
    <xf numFmtId="40" fontId="9" fillId="0" borderId="2" xfId="4" applyNumberFormat="1" applyFont="1" applyBorder="1" applyAlignment="1">
      <alignment vertical="center"/>
    </xf>
    <xf numFmtId="12" fontId="0" fillId="0" borderId="1" xfId="5" applyNumberFormat="1" applyFont="1" applyAlignment="1">
      <alignment vertical="center"/>
    </xf>
    <xf numFmtId="43" fontId="10" fillId="0" borderId="1" xfId="5" applyFont="1" applyAlignment="1">
      <alignment vertical="center"/>
    </xf>
    <xf numFmtId="13" fontId="0" fillId="0" borderId="1" xfId="5" applyNumberFormat="1" applyFont="1" applyAlignment="1">
      <alignment vertical="center"/>
    </xf>
    <xf numFmtId="0" fontId="6" fillId="6" borderId="2" xfId="4" applyFont="1" applyFill="1" applyBorder="1" applyAlignment="1">
      <alignment horizontal="center" vertical="center" wrapText="1"/>
    </xf>
    <xf numFmtId="40" fontId="6" fillId="6" borderId="2" xfId="4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1" xfId="4" applyAlignment="1">
      <alignment vertical="center"/>
    </xf>
    <xf numFmtId="0" fontId="5" fillId="0" borderId="1" xfId="4" applyFont="1" applyAlignment="1">
      <alignment vertical="center"/>
    </xf>
    <xf numFmtId="0" fontId="8" fillId="0" borderId="2" xfId="4" applyBorder="1" applyAlignment="1">
      <alignment horizontal="center" vertical="center"/>
    </xf>
    <xf numFmtId="0" fontId="8" fillId="0" borderId="1" xfId="4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3" borderId="2" xfId="4" applyFill="1" applyBorder="1" applyAlignment="1">
      <alignment horizontal="center" vertical="center"/>
    </xf>
    <xf numFmtId="0" fontId="8" fillId="0" borderId="2" xfId="4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10" fillId="0" borderId="1" xfId="4" applyFont="1" applyAlignment="1">
      <alignment vertical="center"/>
    </xf>
    <xf numFmtId="0" fontId="8" fillId="6" borderId="2" xfId="4" applyFill="1" applyBorder="1" applyAlignment="1">
      <alignment horizontal="center" vertical="center"/>
    </xf>
    <xf numFmtId="0" fontId="8" fillId="6" borderId="2" xfId="4" applyFill="1" applyBorder="1" applyAlignment="1">
      <alignment vertical="center"/>
    </xf>
    <xf numFmtId="0" fontId="9" fillId="0" borderId="1" xfId="4" applyFont="1" applyAlignment="1">
      <alignment horizontal="left" vertical="center"/>
    </xf>
    <xf numFmtId="164" fontId="8" fillId="0" borderId="1" xfId="4" applyNumberFormat="1" applyAlignment="1">
      <alignment vertical="center"/>
    </xf>
    <xf numFmtId="37" fontId="9" fillId="0" borderId="2" xfId="0" applyNumberFormat="1" applyFont="1" applyBorder="1" applyAlignment="1">
      <alignment horizontal="center" vertical="center"/>
    </xf>
    <xf numFmtId="0" fontId="8" fillId="0" borderId="1" xfId="4" applyAlignment="1">
      <alignment horizontal="left" vertical="center"/>
    </xf>
    <xf numFmtId="37" fontId="8" fillId="0" borderId="1" xfId="4" applyNumberFormat="1" applyAlignment="1">
      <alignment vertical="center"/>
    </xf>
    <xf numFmtId="37" fontId="5" fillId="6" borderId="2" xfId="4" applyNumberFormat="1" applyFont="1" applyFill="1" applyBorder="1" applyAlignment="1">
      <alignment horizontal="center" vertical="center"/>
    </xf>
    <xf numFmtId="43" fontId="0" fillId="0" borderId="0" xfId="3" applyFont="1" applyAlignment="1">
      <alignment horizontal="center"/>
    </xf>
    <xf numFmtId="43" fontId="9" fillId="0" borderId="2" xfId="3" applyFont="1" applyBorder="1" applyAlignment="1">
      <alignment horizontal="center" vertical="center" wrapText="1"/>
    </xf>
    <xf numFmtId="40" fontId="6" fillId="2" borderId="2" xfId="4" applyNumberFormat="1" applyFont="1" applyFill="1" applyBorder="1" applyAlignment="1">
      <alignment vertical="center"/>
    </xf>
    <xf numFmtId="40" fontId="6" fillId="2" borderId="2" xfId="0" applyNumberFormat="1" applyFont="1" applyFill="1" applyBorder="1" applyAlignment="1">
      <alignment vertical="center"/>
    </xf>
    <xf numFmtId="0" fontId="8" fillId="7" borderId="1" xfId="4" applyFill="1" applyAlignment="1">
      <alignment vertical="center"/>
    </xf>
    <xf numFmtId="37" fontId="8" fillId="0" borderId="1" xfId="4" applyNumberFormat="1" applyAlignment="1">
      <alignment horizontal="center" vertical="center"/>
    </xf>
    <xf numFmtId="0" fontId="0" fillId="0" borderId="1" xfId="4" applyFont="1" applyAlignment="1">
      <alignment horizontal="center" vertical="center"/>
    </xf>
    <xf numFmtId="40" fontId="8" fillId="0" borderId="1" xfId="4" applyNumberFormat="1" applyAlignment="1">
      <alignment vertical="center"/>
    </xf>
    <xf numFmtId="0" fontId="5" fillId="0" borderId="1" xfId="4" applyFont="1" applyAlignment="1">
      <alignment horizontal="center" vertical="center"/>
    </xf>
    <xf numFmtId="37" fontId="9" fillId="0" borderId="1" xfId="4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7" fontId="6" fillId="2" borderId="1" xfId="4" applyNumberFormat="1" applyFont="1" applyFill="1" applyAlignment="1">
      <alignment horizontal="center" vertical="center"/>
    </xf>
    <xf numFmtId="0" fontId="8" fillId="3" borderId="1" xfId="4" applyFill="1" applyAlignment="1">
      <alignment horizontal="center" vertical="center"/>
    </xf>
    <xf numFmtId="0" fontId="10" fillId="0" borderId="1" xfId="4" applyFont="1" applyAlignment="1">
      <alignment horizontal="center" vertical="center"/>
    </xf>
    <xf numFmtId="0" fontId="6" fillId="2" borderId="1" xfId="4" applyFont="1" applyFill="1" applyAlignment="1">
      <alignment horizontal="center" vertical="center" wrapText="1"/>
    </xf>
    <xf numFmtId="37" fontId="5" fillId="6" borderId="1" xfId="4" applyNumberFormat="1" applyFont="1" applyFill="1" applyAlignment="1">
      <alignment horizontal="center" vertical="center"/>
    </xf>
    <xf numFmtId="43" fontId="9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0"/>
    </xf>
    <xf numFmtId="0" fontId="0" fillId="0" borderId="0" xfId="0" applyAlignment="1">
      <alignment horizontal="left" indent="10"/>
    </xf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vertical="center" wrapText="1" indent="3"/>
    </xf>
    <xf numFmtId="0" fontId="0" fillId="0" borderId="0" xfId="0" applyAlignment="1">
      <alignment horizontal="left" indent="3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1" xfId="4" applyFont="1" applyAlignment="1">
      <alignment horizontal="center" vertical="center" wrapText="1"/>
    </xf>
    <xf numFmtId="0" fontId="6" fillId="0" borderId="1" xfId="4" applyFont="1" applyAlignment="1">
      <alignment horizontal="center" vertical="center" wrapText="1"/>
    </xf>
    <xf numFmtId="0" fontId="8" fillId="0" borderId="1" xfId="4" applyAlignment="1">
      <alignment vertical="center"/>
    </xf>
    <xf numFmtId="0" fontId="6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37" fontId="9" fillId="0" borderId="2" xfId="4" applyNumberFormat="1" applyFont="1" applyBorder="1" applyAlignment="1">
      <alignment horizontal="center" vertical="center"/>
    </xf>
    <xf numFmtId="0" fontId="8" fillId="0" borderId="2" xfId="4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</cellXfs>
  <cellStyles count="6">
    <cellStyle name="body_style" xfId="2" xr:uid="{00000000-0005-0000-0000-000000000000}"/>
    <cellStyle name="Comma" xfId="3" builtinId="3"/>
    <cellStyle name="Comma 2" xfId="5" xr:uid="{00000000-0005-0000-0000-000002000000}"/>
    <cellStyle name="header_label_style" xfId="1" xr:uid="{00000000-0005-0000-0000-000003000000}"/>
    <cellStyle name="Normal" xfId="0" builtinId="0"/>
    <cellStyle name="Norm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zoomScale="85" zoomScaleNormal="85" workbookViewId="0">
      <selection activeCell="E75" sqref="E75"/>
    </sheetView>
  </sheetViews>
  <sheetFormatPr defaultRowHeight="14.4" x14ac:dyDescent="0.3"/>
  <cols>
    <col min="1" max="1" width="5.21875" customWidth="1"/>
    <col min="2" max="2" width="14.109375" style="11" customWidth="1"/>
    <col min="3" max="3" width="41.88671875" customWidth="1"/>
    <col min="4" max="4" width="8.77734375" style="11" customWidth="1"/>
    <col min="5" max="5" width="15" customWidth="1"/>
    <col min="6" max="6" width="9.77734375" customWidth="1"/>
    <col min="7" max="7" width="8.33203125" hidden="1" customWidth="1"/>
    <col min="8" max="9" width="9.77734375" customWidth="1"/>
    <col min="10" max="10" width="29.77734375" style="11" customWidth="1"/>
    <col min="11" max="12" width="15.21875" customWidth="1"/>
    <col min="13" max="14" width="5.21875" customWidth="1"/>
    <col min="15" max="15" width="33.109375" customWidth="1"/>
  </cols>
  <sheetData>
    <row r="1" spans="1:16" ht="15" customHeight="1" x14ac:dyDescent="0.3">
      <c r="A1" s="112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3">
      <c r="A2" s="112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6" x14ac:dyDescent="0.3">
      <c r="A3" s="114" t="s">
        <v>73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6" x14ac:dyDescent="0.3">
      <c r="A4" s="112" t="s">
        <v>340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6" x14ac:dyDescent="0.3">
      <c r="A5" s="116"/>
      <c r="B5" s="113"/>
      <c r="C5" s="113"/>
      <c r="D5" s="113"/>
      <c r="E5" s="113"/>
      <c r="F5" s="113"/>
      <c r="G5" s="113"/>
      <c r="H5" s="113"/>
      <c r="I5" s="116"/>
      <c r="J5" s="113"/>
      <c r="K5" s="113"/>
      <c r="L5" s="113"/>
      <c r="M5" s="113"/>
      <c r="N5" s="113"/>
      <c r="O5" s="113"/>
    </row>
    <row r="6" spans="1:16" x14ac:dyDescent="0.3">
      <c r="A6" s="115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6" x14ac:dyDescent="0.3">
      <c r="A7" s="115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6" ht="26.4" customHeight="1" x14ac:dyDescent="0.3">
      <c r="A8" s="123" t="s">
        <v>2</v>
      </c>
      <c r="B8" s="123" t="s">
        <v>3</v>
      </c>
      <c r="C8" s="123" t="s">
        <v>4</v>
      </c>
      <c r="D8" s="123" t="s">
        <v>5</v>
      </c>
      <c r="E8" s="123" t="s">
        <v>6</v>
      </c>
      <c r="F8" s="123" t="s">
        <v>7</v>
      </c>
      <c r="G8" s="124"/>
      <c r="H8" s="124"/>
      <c r="I8" s="124"/>
      <c r="J8" s="123" t="s">
        <v>8</v>
      </c>
      <c r="K8" s="123" t="s">
        <v>9</v>
      </c>
      <c r="L8" s="124"/>
      <c r="M8" s="124"/>
      <c r="N8" s="124"/>
      <c r="O8" s="18" t="s">
        <v>10</v>
      </c>
      <c r="P8" s="2"/>
    </row>
    <row r="9" spans="1:16" ht="26.4" customHeight="1" x14ac:dyDescent="0.3">
      <c r="A9" s="124"/>
      <c r="B9" s="125"/>
      <c r="C9" s="124"/>
      <c r="D9" s="125"/>
      <c r="E9" s="124"/>
      <c r="F9" s="19" t="s">
        <v>11</v>
      </c>
      <c r="G9" s="19" t="s">
        <v>12</v>
      </c>
      <c r="H9" s="19" t="s">
        <v>13</v>
      </c>
      <c r="I9" s="19" t="s">
        <v>14</v>
      </c>
      <c r="J9" s="125"/>
      <c r="K9" s="18" t="s">
        <v>15</v>
      </c>
      <c r="L9" s="18" t="s">
        <v>16</v>
      </c>
      <c r="M9" s="18" t="s">
        <v>17</v>
      </c>
      <c r="N9" s="18" t="s">
        <v>18</v>
      </c>
      <c r="O9" s="18" t="s">
        <v>19</v>
      </c>
      <c r="P9" s="2"/>
    </row>
    <row r="10" spans="1:16" x14ac:dyDescent="0.3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2"/>
    </row>
    <row r="11" spans="1:16" ht="26.4" x14ac:dyDescent="0.3">
      <c r="A11" s="30">
        <v>2</v>
      </c>
      <c r="B11" s="26" t="s">
        <v>20</v>
      </c>
      <c r="C11" s="25" t="s">
        <v>21</v>
      </c>
      <c r="D11" s="26" t="s">
        <v>22</v>
      </c>
      <c r="E11" s="25" t="s">
        <v>362</v>
      </c>
      <c r="F11" s="49" t="s">
        <v>359</v>
      </c>
      <c r="G11" s="26" t="s">
        <v>359</v>
      </c>
      <c r="H11" s="49" t="s">
        <v>359</v>
      </c>
      <c r="I11" s="49" t="s">
        <v>359</v>
      </c>
      <c r="J11" s="26" t="s">
        <v>70</v>
      </c>
      <c r="K11" s="50">
        <v>3935129.16</v>
      </c>
      <c r="L11" s="50">
        <v>3935129.16</v>
      </c>
      <c r="M11" s="50">
        <v>0</v>
      </c>
      <c r="N11" s="50">
        <v>0</v>
      </c>
      <c r="O11" s="25" t="s">
        <v>26</v>
      </c>
    </row>
    <row r="12" spans="1:16" ht="26.4" hidden="1" x14ac:dyDescent="0.3">
      <c r="A12" s="30">
        <v>3</v>
      </c>
      <c r="B12" s="26"/>
      <c r="C12" s="25" t="s">
        <v>24</v>
      </c>
      <c r="D12" s="26" t="s">
        <v>25</v>
      </c>
      <c r="E12" s="25"/>
      <c r="F12" s="26"/>
      <c r="G12" s="25"/>
      <c r="H12" s="26"/>
      <c r="I12" s="26"/>
      <c r="J12" s="26"/>
      <c r="K12" s="50">
        <v>3159800</v>
      </c>
      <c r="L12" s="50">
        <v>3159800</v>
      </c>
      <c r="M12" s="25"/>
      <c r="N12" s="25"/>
      <c r="O12" s="25" t="s">
        <v>26</v>
      </c>
    </row>
    <row r="13" spans="1:16" ht="26.4" hidden="1" x14ac:dyDescent="0.3">
      <c r="A13" s="30">
        <v>4</v>
      </c>
      <c r="B13" s="26"/>
      <c r="C13" s="25" t="s">
        <v>27</v>
      </c>
      <c r="D13" s="26" t="s">
        <v>25</v>
      </c>
      <c r="E13" s="25"/>
      <c r="F13" s="26"/>
      <c r="G13" s="25"/>
      <c r="H13" s="26"/>
      <c r="I13" s="26"/>
      <c r="J13" s="26"/>
      <c r="K13" s="50">
        <v>688289</v>
      </c>
      <c r="L13" s="50">
        <v>688289</v>
      </c>
      <c r="M13" s="25"/>
      <c r="N13" s="25"/>
      <c r="O13" s="25" t="s">
        <v>26</v>
      </c>
    </row>
    <row r="14" spans="1:16" ht="26.4" hidden="1" x14ac:dyDescent="0.3">
      <c r="A14" s="30">
        <v>5</v>
      </c>
      <c r="B14" s="26"/>
      <c r="C14" s="25" t="s">
        <v>28</v>
      </c>
      <c r="D14" s="26" t="s">
        <v>25</v>
      </c>
      <c r="E14" s="25"/>
      <c r="F14" s="26"/>
      <c r="G14" s="25"/>
      <c r="H14" s="26"/>
      <c r="I14" s="26"/>
      <c r="J14" s="26"/>
      <c r="K14" s="50">
        <v>87040.16</v>
      </c>
      <c r="L14" s="50">
        <v>87040.16</v>
      </c>
      <c r="M14" s="25"/>
      <c r="N14" s="25"/>
      <c r="O14" s="25" t="s">
        <v>26</v>
      </c>
    </row>
    <row r="15" spans="1:16" ht="26.4" x14ac:dyDescent="0.3">
      <c r="A15" s="30">
        <v>3</v>
      </c>
      <c r="B15" s="26" t="s">
        <v>29</v>
      </c>
      <c r="C15" s="25" t="s">
        <v>30</v>
      </c>
      <c r="D15" s="26" t="s">
        <v>22</v>
      </c>
      <c r="E15" s="25" t="s">
        <v>31</v>
      </c>
      <c r="F15" s="49" t="s">
        <v>363</v>
      </c>
      <c r="G15" s="49" t="s">
        <v>363</v>
      </c>
      <c r="H15" s="49" t="s">
        <v>363</v>
      </c>
      <c r="I15" s="49" t="s">
        <v>363</v>
      </c>
      <c r="J15" s="26" t="s">
        <v>70</v>
      </c>
      <c r="K15" s="50">
        <v>7969431.6799999997</v>
      </c>
      <c r="L15" s="50">
        <v>7969431.6799999997</v>
      </c>
      <c r="M15" s="50">
        <v>0</v>
      </c>
      <c r="N15" s="50">
        <v>0</v>
      </c>
      <c r="O15" s="25" t="s">
        <v>26</v>
      </c>
    </row>
    <row r="16" spans="1:16" ht="26.4" hidden="1" x14ac:dyDescent="0.3">
      <c r="A16" s="30">
        <v>7</v>
      </c>
      <c r="B16" s="26"/>
      <c r="C16" s="25" t="s">
        <v>32</v>
      </c>
      <c r="D16" s="26" t="s">
        <v>25</v>
      </c>
      <c r="E16" s="25"/>
      <c r="F16" s="26"/>
      <c r="G16" s="25"/>
      <c r="H16" s="26"/>
      <c r="I16" s="26"/>
      <c r="J16" s="26"/>
      <c r="K16" s="50">
        <v>309100</v>
      </c>
      <c r="L16" s="50">
        <v>309100</v>
      </c>
      <c r="M16" s="25"/>
      <c r="N16" s="25"/>
      <c r="O16" s="25" t="s">
        <v>26</v>
      </c>
    </row>
    <row r="17" spans="1:15" ht="26.4" hidden="1" x14ac:dyDescent="0.3">
      <c r="A17" s="30">
        <v>8</v>
      </c>
      <c r="B17" s="26"/>
      <c r="C17" s="25" t="s">
        <v>33</v>
      </c>
      <c r="D17" s="26" t="s">
        <v>25</v>
      </c>
      <c r="E17" s="25"/>
      <c r="F17" s="26"/>
      <c r="G17" s="25"/>
      <c r="H17" s="26"/>
      <c r="I17" s="26"/>
      <c r="J17" s="26"/>
      <c r="K17" s="50">
        <v>800000</v>
      </c>
      <c r="L17" s="50">
        <v>800000</v>
      </c>
      <c r="M17" s="25"/>
      <c r="N17" s="25"/>
      <c r="O17" s="25" t="s">
        <v>26</v>
      </c>
    </row>
    <row r="18" spans="1:15" ht="26.4" hidden="1" x14ac:dyDescent="0.3">
      <c r="A18" s="30">
        <v>9</v>
      </c>
      <c r="B18" s="26"/>
      <c r="C18" s="25" t="s">
        <v>27</v>
      </c>
      <c r="D18" s="26" t="s">
        <v>25</v>
      </c>
      <c r="E18" s="25"/>
      <c r="F18" s="26"/>
      <c r="G18" s="25"/>
      <c r="H18" s="26"/>
      <c r="I18" s="26"/>
      <c r="J18" s="26"/>
      <c r="K18" s="50">
        <v>448290</v>
      </c>
      <c r="L18" s="50">
        <v>448290</v>
      </c>
      <c r="M18" s="25"/>
      <c r="N18" s="25"/>
      <c r="O18" s="25" t="s">
        <v>26</v>
      </c>
    </row>
    <row r="19" spans="1:15" ht="26.4" hidden="1" x14ac:dyDescent="0.3">
      <c r="A19" s="30">
        <v>10</v>
      </c>
      <c r="B19" s="26"/>
      <c r="C19" s="25" t="s">
        <v>34</v>
      </c>
      <c r="D19" s="26" t="s">
        <v>25</v>
      </c>
      <c r="E19" s="25"/>
      <c r="F19" s="26"/>
      <c r="G19" s="25"/>
      <c r="H19" s="26"/>
      <c r="I19" s="26"/>
      <c r="J19" s="26"/>
      <c r="K19" s="50">
        <v>280000</v>
      </c>
      <c r="L19" s="50">
        <v>280000</v>
      </c>
      <c r="M19" s="25"/>
      <c r="N19" s="25"/>
      <c r="O19" s="25" t="s">
        <v>26</v>
      </c>
    </row>
    <row r="20" spans="1:15" ht="26.4" hidden="1" x14ac:dyDescent="0.3">
      <c r="A20" s="30">
        <v>11</v>
      </c>
      <c r="B20" s="26"/>
      <c r="C20" s="25" t="s">
        <v>35</v>
      </c>
      <c r="D20" s="26" t="s">
        <v>25</v>
      </c>
      <c r="E20" s="25"/>
      <c r="F20" s="26"/>
      <c r="G20" s="25"/>
      <c r="H20" s="26"/>
      <c r="I20" s="26"/>
      <c r="J20" s="26"/>
      <c r="K20" s="50">
        <v>260436</v>
      </c>
      <c r="L20" s="50">
        <v>260436</v>
      </c>
      <c r="M20" s="25"/>
      <c r="N20" s="25"/>
      <c r="O20" s="25" t="s">
        <v>26</v>
      </c>
    </row>
    <row r="21" spans="1:15" ht="26.4" hidden="1" x14ac:dyDescent="0.3">
      <c r="A21" s="30">
        <v>12</v>
      </c>
      <c r="B21" s="26"/>
      <c r="C21" s="25" t="s">
        <v>28</v>
      </c>
      <c r="D21" s="26" t="s">
        <v>25</v>
      </c>
      <c r="E21" s="25"/>
      <c r="F21" s="26"/>
      <c r="G21" s="25"/>
      <c r="H21" s="26"/>
      <c r="I21" s="26"/>
      <c r="J21" s="26"/>
      <c r="K21" s="50">
        <v>8000</v>
      </c>
      <c r="L21" s="50">
        <v>8000</v>
      </c>
      <c r="M21" s="25"/>
      <c r="N21" s="25"/>
      <c r="O21" s="25" t="s">
        <v>26</v>
      </c>
    </row>
    <row r="22" spans="1:15" ht="26.4" hidden="1" x14ac:dyDescent="0.3">
      <c r="A22" s="30">
        <v>13</v>
      </c>
      <c r="B22" s="26"/>
      <c r="C22" s="25" t="s">
        <v>24</v>
      </c>
      <c r="D22" s="26" t="s">
        <v>25</v>
      </c>
      <c r="E22" s="25"/>
      <c r="F22" s="26"/>
      <c r="G22" s="25"/>
      <c r="H22" s="26"/>
      <c r="I22" s="26"/>
      <c r="J22" s="26"/>
      <c r="K22" s="50">
        <v>5863605.6799999997</v>
      </c>
      <c r="L22" s="50">
        <v>5863605.6799999997</v>
      </c>
      <c r="M22" s="25"/>
      <c r="N22" s="25"/>
      <c r="O22" s="25" t="s">
        <v>26</v>
      </c>
    </row>
    <row r="23" spans="1:15" ht="26.4" x14ac:dyDescent="0.3">
      <c r="A23" s="30">
        <v>4</v>
      </c>
      <c r="B23" s="26" t="s">
        <v>36</v>
      </c>
      <c r="C23" s="25" t="s">
        <v>37</v>
      </c>
      <c r="D23" s="26" t="s">
        <v>22</v>
      </c>
      <c r="E23" s="25" t="s">
        <v>38</v>
      </c>
      <c r="F23" s="49" t="s">
        <v>363</v>
      </c>
      <c r="G23" s="49" t="s">
        <v>363</v>
      </c>
      <c r="H23" s="49" t="s">
        <v>363</v>
      </c>
      <c r="I23" s="49" t="s">
        <v>363</v>
      </c>
      <c r="J23" s="26" t="s">
        <v>70</v>
      </c>
      <c r="K23" s="50">
        <v>1944308</v>
      </c>
      <c r="L23" s="50">
        <v>1944308</v>
      </c>
      <c r="M23" s="50">
        <v>0</v>
      </c>
      <c r="N23" s="50">
        <v>0</v>
      </c>
      <c r="O23" s="25" t="s">
        <v>26</v>
      </c>
    </row>
    <row r="24" spans="1:15" ht="26.4" hidden="1" x14ac:dyDescent="0.3">
      <c r="A24" s="30">
        <v>15</v>
      </c>
      <c r="B24" s="26"/>
      <c r="C24" s="25" t="s">
        <v>39</v>
      </c>
      <c r="D24" s="26" t="s">
        <v>25</v>
      </c>
      <c r="E24" s="25"/>
      <c r="F24" s="26"/>
      <c r="G24" s="25"/>
      <c r="H24" s="26"/>
      <c r="I24" s="26"/>
      <c r="J24" s="26"/>
      <c r="K24" s="50">
        <v>31130</v>
      </c>
      <c r="L24" s="50">
        <v>31130</v>
      </c>
      <c r="M24" s="25"/>
      <c r="N24" s="25"/>
      <c r="O24" s="25" t="s">
        <v>26</v>
      </c>
    </row>
    <row r="25" spans="1:15" ht="26.4" hidden="1" x14ac:dyDescent="0.3">
      <c r="A25" s="30">
        <v>16</v>
      </c>
      <c r="B25" s="26"/>
      <c r="C25" s="25" t="s">
        <v>40</v>
      </c>
      <c r="D25" s="26" t="s">
        <v>25</v>
      </c>
      <c r="E25" s="25"/>
      <c r="F25" s="26"/>
      <c r="G25" s="25"/>
      <c r="H25" s="26"/>
      <c r="I25" s="26"/>
      <c r="J25" s="26"/>
      <c r="K25" s="50">
        <v>10800</v>
      </c>
      <c r="L25" s="50">
        <v>10800</v>
      </c>
      <c r="M25" s="25"/>
      <c r="N25" s="25"/>
      <c r="O25" s="25" t="s">
        <v>26</v>
      </c>
    </row>
    <row r="26" spans="1:15" ht="26.4" hidden="1" x14ac:dyDescent="0.3">
      <c r="A26" s="30">
        <v>17</v>
      </c>
      <c r="B26" s="26"/>
      <c r="C26" s="25" t="s">
        <v>41</v>
      </c>
      <c r="D26" s="26" t="s">
        <v>25</v>
      </c>
      <c r="E26" s="25"/>
      <c r="F26" s="26"/>
      <c r="G26" s="25"/>
      <c r="H26" s="26"/>
      <c r="I26" s="26"/>
      <c r="J26" s="26"/>
      <c r="K26" s="50">
        <v>21600</v>
      </c>
      <c r="L26" s="50">
        <v>21600</v>
      </c>
      <c r="M26" s="25"/>
      <c r="N26" s="25"/>
      <c r="O26" s="25" t="s">
        <v>26</v>
      </c>
    </row>
    <row r="27" spans="1:15" ht="26.4" hidden="1" x14ac:dyDescent="0.3">
      <c r="A27" s="30">
        <v>18</v>
      </c>
      <c r="B27" s="26"/>
      <c r="C27" s="25" t="s">
        <v>42</v>
      </c>
      <c r="D27" s="26" t="s">
        <v>25</v>
      </c>
      <c r="E27" s="25"/>
      <c r="F27" s="26"/>
      <c r="G27" s="25"/>
      <c r="H27" s="26"/>
      <c r="I27" s="26"/>
      <c r="J27" s="26"/>
      <c r="K27" s="50">
        <v>324000</v>
      </c>
      <c r="L27" s="50">
        <v>324000</v>
      </c>
      <c r="M27" s="25"/>
      <c r="N27" s="25"/>
      <c r="O27" s="25" t="s">
        <v>26</v>
      </c>
    </row>
    <row r="28" spans="1:15" ht="26.4" hidden="1" x14ac:dyDescent="0.3">
      <c r="A28" s="30">
        <v>19</v>
      </c>
      <c r="B28" s="26"/>
      <c r="C28" s="25" t="s">
        <v>43</v>
      </c>
      <c r="D28" s="26" t="s">
        <v>25</v>
      </c>
      <c r="E28" s="25"/>
      <c r="F28" s="26"/>
      <c r="G28" s="25"/>
      <c r="H28" s="26"/>
      <c r="I28" s="26"/>
      <c r="J28" s="26"/>
      <c r="K28" s="50">
        <v>1331600</v>
      </c>
      <c r="L28" s="50">
        <v>1331600</v>
      </c>
      <c r="M28" s="25"/>
      <c r="N28" s="25"/>
      <c r="O28" s="25" t="s">
        <v>26</v>
      </c>
    </row>
    <row r="29" spans="1:15" ht="26.4" hidden="1" x14ac:dyDescent="0.3">
      <c r="A29" s="30">
        <v>20</v>
      </c>
      <c r="B29" s="26"/>
      <c r="C29" s="25" t="s">
        <v>44</v>
      </c>
      <c r="D29" s="26" t="s">
        <v>25</v>
      </c>
      <c r="E29" s="25"/>
      <c r="F29" s="26"/>
      <c r="G29" s="25"/>
      <c r="H29" s="26"/>
      <c r="I29" s="26"/>
      <c r="J29" s="26"/>
      <c r="K29" s="50">
        <v>225178</v>
      </c>
      <c r="L29" s="50">
        <v>225178</v>
      </c>
      <c r="M29" s="25"/>
      <c r="N29" s="25"/>
      <c r="O29" s="25" t="s">
        <v>26</v>
      </c>
    </row>
    <row r="30" spans="1:15" ht="26.4" x14ac:dyDescent="0.3">
      <c r="A30" s="30">
        <v>5</v>
      </c>
      <c r="B30" s="26" t="s">
        <v>45</v>
      </c>
      <c r="C30" s="25" t="s">
        <v>46</v>
      </c>
      <c r="D30" s="26" t="s">
        <v>22</v>
      </c>
      <c r="E30" s="25" t="s">
        <v>38</v>
      </c>
      <c r="F30" s="49" t="s">
        <v>363</v>
      </c>
      <c r="G30" s="49" t="s">
        <v>363</v>
      </c>
      <c r="H30" s="49" t="s">
        <v>363</v>
      </c>
      <c r="I30" s="49" t="s">
        <v>363</v>
      </c>
      <c r="J30" s="26" t="s">
        <v>70</v>
      </c>
      <c r="K30" s="50">
        <v>9516940</v>
      </c>
      <c r="L30" s="50">
        <v>9516940</v>
      </c>
      <c r="M30" s="50">
        <v>0</v>
      </c>
      <c r="N30" s="50">
        <v>0</v>
      </c>
      <c r="O30" s="25" t="s">
        <v>26</v>
      </c>
    </row>
    <row r="31" spans="1:15" ht="26.4" hidden="1" x14ac:dyDescent="0.3">
      <c r="A31" s="30">
        <v>22</v>
      </c>
      <c r="B31" s="26"/>
      <c r="C31" s="25" t="s">
        <v>42</v>
      </c>
      <c r="D31" s="26" t="s">
        <v>25</v>
      </c>
      <c r="E31" s="25"/>
      <c r="F31" s="26"/>
      <c r="G31" s="25"/>
      <c r="H31" s="26"/>
      <c r="I31" s="26"/>
      <c r="J31" s="26"/>
      <c r="K31" s="50">
        <v>6636000</v>
      </c>
      <c r="L31" s="50">
        <v>6636000</v>
      </c>
      <c r="M31" s="25"/>
      <c r="N31" s="25"/>
      <c r="O31" s="25" t="s">
        <v>26</v>
      </c>
    </row>
    <row r="32" spans="1:15" ht="26.4" hidden="1" x14ac:dyDescent="0.3">
      <c r="A32" s="30">
        <v>23</v>
      </c>
      <c r="B32" s="26"/>
      <c r="C32" s="25" t="s">
        <v>40</v>
      </c>
      <c r="D32" s="26" t="s">
        <v>25</v>
      </c>
      <c r="E32" s="25"/>
      <c r="F32" s="26"/>
      <c r="G32" s="25"/>
      <c r="H32" s="26"/>
      <c r="I32" s="26"/>
      <c r="J32" s="26"/>
      <c r="K32" s="50">
        <v>100100</v>
      </c>
      <c r="L32" s="50">
        <v>100100</v>
      </c>
      <c r="M32" s="25"/>
      <c r="N32" s="25"/>
      <c r="O32" s="25" t="s">
        <v>26</v>
      </c>
    </row>
    <row r="33" spans="1:15" ht="26.4" hidden="1" x14ac:dyDescent="0.3">
      <c r="A33" s="30">
        <v>24</v>
      </c>
      <c r="B33" s="26"/>
      <c r="C33" s="25" t="s">
        <v>47</v>
      </c>
      <c r="D33" s="26" t="s">
        <v>25</v>
      </c>
      <c r="E33" s="25"/>
      <c r="F33" s="26"/>
      <c r="G33" s="25"/>
      <c r="H33" s="26"/>
      <c r="I33" s="26"/>
      <c r="J33" s="26"/>
      <c r="K33" s="50">
        <v>108000</v>
      </c>
      <c r="L33" s="50">
        <v>108000</v>
      </c>
      <c r="M33" s="25"/>
      <c r="N33" s="25"/>
      <c r="O33" s="25" t="s">
        <v>26</v>
      </c>
    </row>
    <row r="34" spans="1:15" ht="26.4" hidden="1" x14ac:dyDescent="0.3">
      <c r="A34" s="30">
        <v>25</v>
      </c>
      <c r="B34" s="26"/>
      <c r="C34" s="25" t="s">
        <v>39</v>
      </c>
      <c r="D34" s="26" t="s">
        <v>25</v>
      </c>
      <c r="E34" s="25"/>
      <c r="F34" s="26"/>
      <c r="G34" s="25"/>
      <c r="H34" s="26"/>
      <c r="I34" s="26"/>
      <c r="J34" s="26"/>
      <c r="K34" s="50">
        <v>11440</v>
      </c>
      <c r="L34" s="50">
        <v>11440</v>
      </c>
      <c r="M34" s="25"/>
      <c r="N34" s="25"/>
      <c r="O34" s="25" t="s">
        <v>26</v>
      </c>
    </row>
    <row r="35" spans="1:15" ht="26.4" hidden="1" x14ac:dyDescent="0.3">
      <c r="A35" s="30">
        <v>26</v>
      </c>
      <c r="B35" s="26"/>
      <c r="C35" s="25" t="s">
        <v>41</v>
      </c>
      <c r="D35" s="26" t="s">
        <v>25</v>
      </c>
      <c r="E35" s="25"/>
      <c r="F35" s="26"/>
      <c r="G35" s="25"/>
      <c r="H35" s="26"/>
      <c r="I35" s="26"/>
      <c r="J35" s="26"/>
      <c r="K35" s="50">
        <v>45000</v>
      </c>
      <c r="L35" s="50">
        <v>45000</v>
      </c>
      <c r="M35" s="25"/>
      <c r="N35" s="25"/>
      <c r="O35" s="25" t="s">
        <v>26</v>
      </c>
    </row>
    <row r="36" spans="1:15" ht="26.4" hidden="1" x14ac:dyDescent="0.3">
      <c r="A36" s="30">
        <v>27</v>
      </c>
      <c r="B36" s="26"/>
      <c r="C36" s="25" t="s">
        <v>43</v>
      </c>
      <c r="D36" s="26" t="s">
        <v>25</v>
      </c>
      <c r="E36" s="25"/>
      <c r="F36" s="26"/>
      <c r="G36" s="25"/>
      <c r="H36" s="26"/>
      <c r="I36" s="26"/>
      <c r="J36" s="26"/>
      <c r="K36" s="50">
        <v>2616400</v>
      </c>
      <c r="L36" s="50">
        <v>2616400</v>
      </c>
      <c r="M36" s="25"/>
      <c r="N36" s="25"/>
      <c r="O36" s="25" t="s">
        <v>26</v>
      </c>
    </row>
    <row r="37" spans="1:15" ht="26.4" x14ac:dyDescent="0.3">
      <c r="A37" s="30">
        <v>6</v>
      </c>
      <c r="B37" s="26" t="s">
        <v>48</v>
      </c>
      <c r="C37" s="25" t="s">
        <v>49</v>
      </c>
      <c r="D37" s="26" t="s">
        <v>22</v>
      </c>
      <c r="E37" s="25" t="s">
        <v>31</v>
      </c>
      <c r="F37" s="49" t="s">
        <v>363</v>
      </c>
      <c r="G37" s="49" t="s">
        <v>363</v>
      </c>
      <c r="H37" s="49" t="s">
        <v>363</v>
      </c>
      <c r="I37" s="49" t="s">
        <v>363</v>
      </c>
      <c r="J37" s="26" t="s">
        <v>70</v>
      </c>
      <c r="K37" s="50">
        <v>5479820</v>
      </c>
      <c r="L37" s="50">
        <v>5479820</v>
      </c>
      <c r="M37" s="50">
        <v>0</v>
      </c>
      <c r="N37" s="50">
        <v>0</v>
      </c>
      <c r="O37" s="25" t="s">
        <v>26</v>
      </c>
    </row>
    <row r="38" spans="1:15" ht="26.4" hidden="1" x14ac:dyDescent="0.3">
      <c r="A38" s="30">
        <v>29</v>
      </c>
      <c r="B38" s="26"/>
      <c r="C38" s="25" t="s">
        <v>50</v>
      </c>
      <c r="D38" s="26" t="s">
        <v>25</v>
      </c>
      <c r="E38" s="25"/>
      <c r="F38" s="26"/>
      <c r="G38" s="25"/>
      <c r="H38" s="26"/>
      <c r="I38" s="26"/>
      <c r="J38" s="26"/>
      <c r="K38" s="50">
        <v>1700000</v>
      </c>
      <c r="L38" s="50">
        <v>1700000</v>
      </c>
      <c r="M38" s="25"/>
      <c r="N38" s="25"/>
      <c r="O38" s="25" t="s">
        <v>26</v>
      </c>
    </row>
    <row r="39" spans="1:15" ht="26.4" hidden="1" x14ac:dyDescent="0.3">
      <c r="A39" s="30">
        <v>30</v>
      </c>
      <c r="B39" s="26"/>
      <c r="C39" s="25" t="s">
        <v>51</v>
      </c>
      <c r="D39" s="26" t="s">
        <v>25</v>
      </c>
      <c r="E39" s="25"/>
      <c r="F39" s="26"/>
      <c r="G39" s="25"/>
      <c r="H39" s="26"/>
      <c r="I39" s="26"/>
      <c r="J39" s="26"/>
      <c r="K39" s="50">
        <v>3779820</v>
      </c>
      <c r="L39" s="50">
        <v>3779820</v>
      </c>
      <c r="M39" s="25"/>
      <c r="N39" s="25"/>
      <c r="O39" s="25" t="s">
        <v>26</v>
      </c>
    </row>
    <row r="40" spans="1:15" ht="26.4" x14ac:dyDescent="0.3">
      <c r="A40" s="30">
        <v>7</v>
      </c>
      <c r="B40" s="26" t="s">
        <v>52</v>
      </c>
      <c r="C40" s="25" t="s">
        <v>53</v>
      </c>
      <c r="D40" s="26" t="s">
        <v>22</v>
      </c>
      <c r="E40" s="25" t="s">
        <v>31</v>
      </c>
      <c r="F40" s="49">
        <v>45323</v>
      </c>
      <c r="G40" s="26" t="s">
        <v>359</v>
      </c>
      <c r="H40" s="49">
        <v>45337</v>
      </c>
      <c r="I40" s="49">
        <v>45343</v>
      </c>
      <c r="J40" s="26" t="s">
        <v>70</v>
      </c>
      <c r="K40" s="50">
        <v>751400</v>
      </c>
      <c r="L40" s="50">
        <v>751400</v>
      </c>
      <c r="M40" s="50">
        <v>0</v>
      </c>
      <c r="N40" s="50">
        <v>0</v>
      </c>
      <c r="O40" s="25" t="s">
        <v>26</v>
      </c>
    </row>
    <row r="41" spans="1:15" ht="26.4" hidden="1" x14ac:dyDescent="0.3">
      <c r="A41" s="30">
        <v>32</v>
      </c>
      <c r="B41" s="26"/>
      <c r="C41" s="25" t="s">
        <v>50</v>
      </c>
      <c r="D41" s="26" t="s">
        <v>25</v>
      </c>
      <c r="E41" s="25"/>
      <c r="F41" s="26"/>
      <c r="G41" s="25"/>
      <c r="H41" s="26"/>
      <c r="I41" s="26"/>
      <c r="J41" s="26"/>
      <c r="K41" s="50">
        <v>751400</v>
      </c>
      <c r="L41" s="50">
        <v>751400</v>
      </c>
      <c r="M41" s="25"/>
      <c r="N41" s="25"/>
      <c r="O41" s="25" t="s">
        <v>26</v>
      </c>
    </row>
    <row r="42" spans="1:15" ht="26.4" x14ac:dyDescent="0.3">
      <c r="A42" s="30">
        <v>8</v>
      </c>
      <c r="B42" s="26" t="s">
        <v>54</v>
      </c>
      <c r="C42" s="25" t="s">
        <v>55</v>
      </c>
      <c r="D42" s="26" t="s">
        <v>22</v>
      </c>
      <c r="E42" s="25" t="s">
        <v>31</v>
      </c>
      <c r="F42" s="49" t="s">
        <v>363</v>
      </c>
      <c r="G42" s="49" t="s">
        <v>363</v>
      </c>
      <c r="H42" s="49" t="s">
        <v>363</v>
      </c>
      <c r="I42" s="49" t="s">
        <v>363</v>
      </c>
      <c r="J42" s="26" t="s">
        <v>70</v>
      </c>
      <c r="K42" s="50">
        <v>4099800</v>
      </c>
      <c r="L42" s="50">
        <v>4099800</v>
      </c>
      <c r="M42" s="50">
        <v>0</v>
      </c>
      <c r="N42" s="50">
        <v>0</v>
      </c>
      <c r="O42" s="25" t="s">
        <v>26</v>
      </c>
    </row>
    <row r="43" spans="1:15" ht="26.4" hidden="1" x14ac:dyDescent="0.3">
      <c r="A43" s="30">
        <v>34</v>
      </c>
      <c r="B43" s="26"/>
      <c r="C43" s="25" t="s">
        <v>47</v>
      </c>
      <c r="D43" s="26" t="s">
        <v>25</v>
      </c>
      <c r="E43" s="25"/>
      <c r="F43" s="26"/>
      <c r="G43" s="25"/>
      <c r="H43" s="26"/>
      <c r="I43" s="26"/>
      <c r="J43" s="26"/>
      <c r="K43" s="50">
        <v>76000</v>
      </c>
      <c r="L43" s="50">
        <v>76000</v>
      </c>
      <c r="M43" s="25"/>
      <c r="N43" s="25"/>
      <c r="O43" s="25" t="s">
        <v>26</v>
      </c>
    </row>
    <row r="44" spans="1:15" ht="26.4" hidden="1" x14ac:dyDescent="0.3">
      <c r="A44" s="30">
        <v>35</v>
      </c>
      <c r="B44" s="26"/>
      <c r="C44" s="25" t="s">
        <v>40</v>
      </c>
      <c r="D44" s="26" t="s">
        <v>25</v>
      </c>
      <c r="E44" s="25"/>
      <c r="F44" s="26"/>
      <c r="G44" s="25"/>
      <c r="H44" s="26"/>
      <c r="I44" s="26"/>
      <c r="J44" s="26"/>
      <c r="K44" s="50">
        <v>150000</v>
      </c>
      <c r="L44" s="50">
        <v>150000</v>
      </c>
      <c r="M44" s="25"/>
      <c r="N44" s="25"/>
      <c r="O44" s="25" t="s">
        <v>26</v>
      </c>
    </row>
    <row r="45" spans="1:15" ht="26.4" hidden="1" x14ac:dyDescent="0.3">
      <c r="A45" s="30">
        <v>36</v>
      </c>
      <c r="B45" s="26"/>
      <c r="C45" s="25" t="s">
        <v>43</v>
      </c>
      <c r="D45" s="26" t="s">
        <v>25</v>
      </c>
      <c r="E45" s="25"/>
      <c r="F45" s="26"/>
      <c r="G45" s="25"/>
      <c r="H45" s="26"/>
      <c r="I45" s="26"/>
      <c r="J45" s="26"/>
      <c r="K45" s="50">
        <v>2892000</v>
      </c>
      <c r="L45" s="50">
        <v>2892000</v>
      </c>
      <c r="M45" s="25"/>
      <c r="N45" s="25"/>
      <c r="O45" s="25" t="s">
        <v>26</v>
      </c>
    </row>
    <row r="46" spans="1:15" ht="26.4" hidden="1" x14ac:dyDescent="0.3">
      <c r="A46" s="30">
        <v>37</v>
      </c>
      <c r="B46" s="26"/>
      <c r="C46" s="25" t="s">
        <v>50</v>
      </c>
      <c r="D46" s="26" t="s">
        <v>25</v>
      </c>
      <c r="E46" s="25"/>
      <c r="F46" s="26"/>
      <c r="G46" s="25"/>
      <c r="H46" s="26"/>
      <c r="I46" s="26"/>
      <c r="J46" s="26"/>
      <c r="K46" s="50">
        <v>981800</v>
      </c>
      <c r="L46" s="50">
        <v>981800</v>
      </c>
      <c r="M46" s="25"/>
      <c r="N46" s="25"/>
      <c r="O46" s="25" t="s">
        <v>26</v>
      </c>
    </row>
    <row r="47" spans="1:15" ht="26.4" x14ac:dyDescent="0.3">
      <c r="A47" s="30">
        <v>9</v>
      </c>
      <c r="B47" s="26" t="s">
        <v>56</v>
      </c>
      <c r="C47" s="25" t="s">
        <v>57</v>
      </c>
      <c r="D47" s="26" t="s">
        <v>22</v>
      </c>
      <c r="E47" s="25" t="s">
        <v>31</v>
      </c>
      <c r="F47" s="49" t="s">
        <v>363</v>
      </c>
      <c r="G47" s="49" t="s">
        <v>363</v>
      </c>
      <c r="H47" s="49" t="s">
        <v>363</v>
      </c>
      <c r="I47" s="49" t="s">
        <v>363</v>
      </c>
      <c r="J47" s="26" t="s">
        <v>70</v>
      </c>
      <c r="K47" s="50">
        <v>960000</v>
      </c>
      <c r="L47" s="50">
        <v>960000</v>
      </c>
      <c r="M47" s="50">
        <v>0</v>
      </c>
      <c r="N47" s="50">
        <v>0</v>
      </c>
      <c r="O47" s="25" t="s">
        <v>26</v>
      </c>
    </row>
    <row r="48" spans="1:15" ht="26.4" hidden="1" x14ac:dyDescent="0.3">
      <c r="A48" s="30">
        <v>39</v>
      </c>
      <c r="B48" s="26"/>
      <c r="C48" s="25" t="s">
        <v>43</v>
      </c>
      <c r="D48" s="26" t="s">
        <v>25</v>
      </c>
      <c r="E48" s="25"/>
      <c r="F48" s="26"/>
      <c r="G48" s="25"/>
      <c r="H48" s="26"/>
      <c r="I48" s="26"/>
      <c r="J48" s="26"/>
      <c r="K48" s="50">
        <v>960000</v>
      </c>
      <c r="L48" s="50">
        <v>960000</v>
      </c>
      <c r="M48" s="25"/>
      <c r="N48" s="25"/>
      <c r="O48" s="25" t="s">
        <v>26</v>
      </c>
    </row>
    <row r="49" spans="1:15" ht="26.4" x14ac:dyDescent="0.3">
      <c r="A49" s="30">
        <v>10</v>
      </c>
      <c r="B49" s="26" t="s">
        <v>58</v>
      </c>
      <c r="C49" s="25" t="s">
        <v>59</v>
      </c>
      <c r="D49" s="26" t="s">
        <v>22</v>
      </c>
      <c r="E49" s="25" t="s">
        <v>60</v>
      </c>
      <c r="F49" s="49" t="s">
        <v>366</v>
      </c>
      <c r="G49" s="26" t="s">
        <v>359</v>
      </c>
      <c r="H49" s="49" t="s">
        <v>366</v>
      </c>
      <c r="I49" s="49" t="s">
        <v>366</v>
      </c>
      <c r="J49" s="26" t="s">
        <v>70</v>
      </c>
      <c r="K49" s="50">
        <v>640000</v>
      </c>
      <c r="L49" s="50">
        <v>640000</v>
      </c>
      <c r="M49" s="50">
        <v>0</v>
      </c>
      <c r="N49" s="50">
        <v>0</v>
      </c>
      <c r="O49" s="25" t="s">
        <v>26</v>
      </c>
    </row>
    <row r="50" spans="1:15" ht="26.4" hidden="1" x14ac:dyDescent="0.3">
      <c r="A50" s="30">
        <v>41</v>
      </c>
      <c r="B50" s="26"/>
      <c r="C50" s="25" t="s">
        <v>50</v>
      </c>
      <c r="D50" s="26" t="s">
        <v>25</v>
      </c>
      <c r="E50" s="25"/>
      <c r="F50" s="26"/>
      <c r="G50" s="25"/>
      <c r="H50" s="26"/>
      <c r="I50" s="26"/>
      <c r="J50" s="26"/>
      <c r="K50" s="50">
        <v>140000</v>
      </c>
      <c r="L50" s="50">
        <v>140000</v>
      </c>
      <c r="M50" s="25"/>
      <c r="N50" s="25"/>
      <c r="O50" s="25" t="s">
        <v>26</v>
      </c>
    </row>
    <row r="51" spans="1:15" ht="26.4" hidden="1" x14ac:dyDescent="0.3">
      <c r="A51" s="30">
        <v>42</v>
      </c>
      <c r="B51" s="26"/>
      <c r="C51" s="25" t="s">
        <v>61</v>
      </c>
      <c r="D51" s="26" t="s">
        <v>25</v>
      </c>
      <c r="E51" s="25"/>
      <c r="F51" s="26"/>
      <c r="G51" s="25"/>
      <c r="H51" s="26"/>
      <c r="I51" s="26"/>
      <c r="J51" s="26"/>
      <c r="K51" s="50">
        <v>500000</v>
      </c>
      <c r="L51" s="50">
        <v>500000</v>
      </c>
      <c r="M51" s="25"/>
      <c r="N51" s="25"/>
      <c r="O51" s="25" t="s">
        <v>26</v>
      </c>
    </row>
    <row r="52" spans="1:15" ht="26.4" x14ac:dyDescent="0.3">
      <c r="A52" s="30">
        <v>11</v>
      </c>
      <c r="B52" s="26" t="s">
        <v>62</v>
      </c>
      <c r="C52" s="25" t="s">
        <v>63</v>
      </c>
      <c r="D52" s="26" t="s">
        <v>22</v>
      </c>
      <c r="E52" s="25" t="s">
        <v>31</v>
      </c>
      <c r="F52" s="49" t="s">
        <v>363</v>
      </c>
      <c r="G52" s="49" t="s">
        <v>363</v>
      </c>
      <c r="H52" s="49" t="s">
        <v>363</v>
      </c>
      <c r="I52" s="49" t="s">
        <v>363</v>
      </c>
      <c r="J52" s="26" t="s">
        <v>70</v>
      </c>
      <c r="K52" s="50">
        <v>2820092</v>
      </c>
      <c r="L52" s="50">
        <v>2820092</v>
      </c>
      <c r="M52" s="50">
        <v>0</v>
      </c>
      <c r="N52" s="50">
        <v>0</v>
      </c>
      <c r="O52" s="25" t="s">
        <v>26</v>
      </c>
    </row>
    <row r="53" spans="1:15" ht="26.4" hidden="1" x14ac:dyDescent="0.3">
      <c r="A53" s="30">
        <v>44</v>
      </c>
      <c r="B53" s="26"/>
      <c r="C53" s="25" t="s">
        <v>44</v>
      </c>
      <c r="D53" s="26" t="s">
        <v>25</v>
      </c>
      <c r="E53" s="25"/>
      <c r="F53" s="26"/>
      <c r="G53" s="25"/>
      <c r="H53" s="26"/>
      <c r="I53" s="26"/>
      <c r="J53" s="26"/>
      <c r="K53" s="50">
        <v>599912</v>
      </c>
      <c r="L53" s="50">
        <v>599912</v>
      </c>
      <c r="M53" s="25"/>
      <c r="N53" s="25"/>
      <c r="O53" s="25" t="s">
        <v>26</v>
      </c>
    </row>
    <row r="54" spans="1:15" ht="26.4" hidden="1" x14ac:dyDescent="0.3">
      <c r="A54" s="30">
        <v>45</v>
      </c>
      <c r="B54" s="26"/>
      <c r="C54" s="25" t="s">
        <v>51</v>
      </c>
      <c r="D54" s="26" t="s">
        <v>25</v>
      </c>
      <c r="E54" s="25"/>
      <c r="F54" s="26"/>
      <c r="G54" s="25"/>
      <c r="H54" s="26"/>
      <c r="I54" s="26"/>
      <c r="J54" s="26"/>
      <c r="K54" s="50">
        <v>2220180</v>
      </c>
      <c r="L54" s="50">
        <v>2220180</v>
      </c>
      <c r="M54" s="25"/>
      <c r="N54" s="25"/>
      <c r="O54" s="25" t="s">
        <v>26</v>
      </c>
    </row>
    <row r="55" spans="1:15" ht="26.4" x14ac:dyDescent="0.3">
      <c r="A55" s="30">
        <v>12</v>
      </c>
      <c r="B55" s="26" t="s">
        <v>64</v>
      </c>
      <c r="C55" s="25" t="s">
        <v>65</v>
      </c>
      <c r="D55" s="26" t="s">
        <v>22</v>
      </c>
      <c r="E55" s="25" t="s">
        <v>31</v>
      </c>
      <c r="F55" s="49" t="s">
        <v>364</v>
      </c>
      <c r="G55" s="26" t="s">
        <v>359</v>
      </c>
      <c r="H55" s="49" t="s">
        <v>364</v>
      </c>
      <c r="I55" s="49" t="s">
        <v>364</v>
      </c>
      <c r="J55" s="26" t="s">
        <v>23</v>
      </c>
      <c r="K55" s="50">
        <v>6824700</v>
      </c>
      <c r="L55" s="50">
        <v>6824700</v>
      </c>
      <c r="M55" s="50">
        <v>0</v>
      </c>
      <c r="N55" s="50">
        <v>0</v>
      </c>
      <c r="O55" s="25" t="s">
        <v>26</v>
      </c>
    </row>
    <row r="56" spans="1:15" ht="26.4" hidden="1" x14ac:dyDescent="0.3">
      <c r="A56" s="5">
        <v>47</v>
      </c>
      <c r="B56" s="1"/>
      <c r="C56" s="6" t="s">
        <v>47</v>
      </c>
      <c r="D56" s="1" t="s">
        <v>25</v>
      </c>
      <c r="E56" s="6"/>
      <c r="F56" s="6"/>
      <c r="G56" s="6"/>
      <c r="H56" s="6"/>
      <c r="I56" s="6"/>
      <c r="J56" s="1"/>
      <c r="K56" s="7">
        <v>516000</v>
      </c>
      <c r="L56" s="7">
        <v>516000</v>
      </c>
      <c r="M56" s="6"/>
      <c r="N56" s="6"/>
      <c r="O56" s="6" t="s">
        <v>26</v>
      </c>
    </row>
    <row r="57" spans="1:15" ht="26.4" hidden="1" x14ac:dyDescent="0.3">
      <c r="A57" s="5">
        <v>48</v>
      </c>
      <c r="B57" s="1"/>
      <c r="C57" s="6" t="s">
        <v>40</v>
      </c>
      <c r="D57" s="1" t="s">
        <v>25</v>
      </c>
      <c r="E57" s="6"/>
      <c r="F57" s="6"/>
      <c r="G57" s="6"/>
      <c r="H57" s="6"/>
      <c r="I57" s="6"/>
      <c r="J57" s="1"/>
      <c r="K57" s="7">
        <v>221600</v>
      </c>
      <c r="L57" s="7">
        <v>221600</v>
      </c>
      <c r="M57" s="6"/>
      <c r="N57" s="6"/>
      <c r="O57" s="6" t="s">
        <v>26</v>
      </c>
    </row>
    <row r="58" spans="1:15" ht="26.4" hidden="1" x14ac:dyDescent="0.3">
      <c r="A58" s="5">
        <v>49</v>
      </c>
      <c r="B58" s="1"/>
      <c r="C58" s="6" t="s">
        <v>39</v>
      </c>
      <c r="D58" s="1" t="s">
        <v>25</v>
      </c>
      <c r="E58" s="6"/>
      <c r="F58" s="6"/>
      <c r="G58" s="6"/>
      <c r="H58" s="6"/>
      <c r="I58" s="6"/>
      <c r="J58" s="1"/>
      <c r="K58" s="7">
        <v>79500</v>
      </c>
      <c r="L58" s="7">
        <v>79500</v>
      </c>
      <c r="M58" s="6"/>
      <c r="N58" s="6"/>
      <c r="O58" s="6" t="s">
        <v>26</v>
      </c>
    </row>
    <row r="59" spans="1:15" ht="26.4" hidden="1" x14ac:dyDescent="0.3">
      <c r="A59" s="5">
        <v>50</v>
      </c>
      <c r="B59" s="1"/>
      <c r="C59" s="6" t="s">
        <v>50</v>
      </c>
      <c r="D59" s="1" t="s">
        <v>25</v>
      </c>
      <c r="E59" s="6"/>
      <c r="F59" s="6"/>
      <c r="G59" s="6"/>
      <c r="H59" s="6"/>
      <c r="I59" s="6"/>
      <c r="J59" s="1"/>
      <c r="K59" s="7">
        <v>1594200</v>
      </c>
      <c r="L59" s="7">
        <v>1594200</v>
      </c>
      <c r="M59" s="6"/>
      <c r="N59" s="6"/>
      <c r="O59" s="6" t="s">
        <v>26</v>
      </c>
    </row>
    <row r="60" spans="1:15" ht="26.4" hidden="1" x14ac:dyDescent="0.3">
      <c r="A60" s="5">
        <v>51</v>
      </c>
      <c r="B60" s="1"/>
      <c r="C60" s="6" t="s">
        <v>42</v>
      </c>
      <c r="D60" s="1" t="s">
        <v>25</v>
      </c>
      <c r="E60" s="6"/>
      <c r="F60" s="6"/>
      <c r="G60" s="6"/>
      <c r="H60" s="6"/>
      <c r="I60" s="6"/>
      <c r="J60" s="1"/>
      <c r="K60" s="7">
        <v>2040000</v>
      </c>
      <c r="L60" s="7">
        <v>2040000</v>
      </c>
      <c r="M60" s="6"/>
      <c r="N60" s="6"/>
      <c r="O60" s="6" t="s">
        <v>26</v>
      </c>
    </row>
    <row r="61" spans="1:15" ht="26.4" hidden="1" x14ac:dyDescent="0.3">
      <c r="A61" s="5">
        <v>52</v>
      </c>
      <c r="B61" s="1"/>
      <c r="C61" s="6" t="s">
        <v>41</v>
      </c>
      <c r="D61" s="1" t="s">
        <v>25</v>
      </c>
      <c r="E61" s="6"/>
      <c r="F61" s="6"/>
      <c r="G61" s="6"/>
      <c r="H61" s="6"/>
      <c r="I61" s="6"/>
      <c r="J61" s="1"/>
      <c r="K61" s="7">
        <v>173400</v>
      </c>
      <c r="L61" s="7">
        <v>173400</v>
      </c>
      <c r="M61" s="6"/>
      <c r="N61" s="6"/>
      <c r="O61" s="6" t="s">
        <v>26</v>
      </c>
    </row>
    <row r="62" spans="1:15" ht="26.4" hidden="1" x14ac:dyDescent="0.3">
      <c r="A62" s="5">
        <v>53</v>
      </c>
      <c r="B62" s="1"/>
      <c r="C62" s="6" t="s">
        <v>43</v>
      </c>
      <c r="D62" s="1" t="s">
        <v>25</v>
      </c>
      <c r="E62" s="6"/>
      <c r="F62" s="6"/>
      <c r="G62" s="6"/>
      <c r="H62" s="6"/>
      <c r="I62" s="6"/>
      <c r="J62" s="1"/>
      <c r="K62" s="7">
        <v>2200000</v>
      </c>
      <c r="L62" s="7">
        <v>2200000</v>
      </c>
      <c r="M62" s="6"/>
      <c r="N62" s="6"/>
      <c r="O62" s="6" t="s">
        <v>26</v>
      </c>
    </row>
    <row r="63" spans="1:15" ht="20.399999999999999" customHeight="1" x14ac:dyDescent="0.3">
      <c r="A63" s="8"/>
      <c r="B63" s="10"/>
      <c r="C63" s="3" t="s">
        <v>66</v>
      </c>
      <c r="D63" s="10"/>
      <c r="E63" s="8"/>
      <c r="F63" s="8"/>
      <c r="G63" s="8"/>
      <c r="H63" s="8"/>
      <c r="I63" s="8"/>
      <c r="J63" s="10"/>
      <c r="K63" s="4">
        <v>44941620.840000004</v>
      </c>
      <c r="L63" s="4">
        <v>44941620.840000004</v>
      </c>
      <c r="M63" s="4">
        <v>0</v>
      </c>
      <c r="N63" s="4">
        <v>0</v>
      </c>
      <c r="O63" s="8"/>
    </row>
    <row r="64" spans="1:15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3">
      <c r="B65"/>
      <c r="D65"/>
      <c r="J65"/>
    </row>
    <row r="66" spans="1:15" x14ac:dyDescent="0.3">
      <c r="B66"/>
      <c r="D66"/>
      <c r="J66"/>
    </row>
    <row r="67" spans="1:15" x14ac:dyDescent="0.3">
      <c r="A67" s="117" t="s">
        <v>67</v>
      </c>
      <c r="B67" s="118"/>
      <c r="C67" s="118"/>
      <c r="D67" s="118"/>
      <c r="E67" s="118"/>
      <c r="F67" s="119" t="s">
        <v>68</v>
      </c>
      <c r="G67" s="120"/>
      <c r="H67" s="120"/>
      <c r="I67" s="120"/>
      <c r="J67" s="120"/>
      <c r="K67" s="121" t="s">
        <v>69</v>
      </c>
      <c r="L67" s="122"/>
      <c r="M67" s="122"/>
      <c r="N67" s="122"/>
      <c r="O67" s="122"/>
    </row>
    <row r="68" spans="1:15" x14ac:dyDescent="0.3">
      <c r="A68" s="16"/>
      <c r="B68" s="16"/>
      <c r="C68" s="16"/>
      <c r="D68" s="16"/>
      <c r="E68" s="16"/>
      <c r="F68" s="12"/>
      <c r="G68" s="12"/>
      <c r="H68" s="12"/>
      <c r="I68" s="12"/>
      <c r="J68" s="12"/>
      <c r="K68" s="14"/>
      <c r="L68" s="14"/>
      <c r="M68" s="14"/>
      <c r="N68" s="14"/>
      <c r="O68" s="14"/>
    </row>
    <row r="69" spans="1:15" x14ac:dyDescent="0.3">
      <c r="A69" s="16"/>
      <c r="B69" s="16"/>
      <c r="C69" s="16"/>
      <c r="D69" s="16"/>
      <c r="E69" s="16"/>
      <c r="F69" s="12"/>
      <c r="G69" s="12"/>
      <c r="H69" s="12"/>
      <c r="I69" s="12"/>
      <c r="J69" s="12"/>
      <c r="K69" s="14"/>
      <c r="L69" s="14"/>
      <c r="M69" s="14"/>
      <c r="N69" s="14"/>
      <c r="O69" s="14"/>
    </row>
    <row r="70" spans="1:15" x14ac:dyDescent="0.3">
      <c r="A70" s="16"/>
      <c r="B70" s="16"/>
      <c r="C70" s="16"/>
      <c r="D70" s="16"/>
      <c r="E70" s="16"/>
      <c r="F70" s="12"/>
      <c r="G70" s="12"/>
      <c r="H70" s="12"/>
      <c r="I70" s="12"/>
      <c r="J70" s="12"/>
      <c r="K70" s="14"/>
      <c r="L70" s="14"/>
      <c r="M70" s="14"/>
      <c r="N70" s="14"/>
      <c r="O70" s="14"/>
    </row>
    <row r="71" spans="1:15" x14ac:dyDescent="0.3">
      <c r="A71" s="16"/>
      <c r="B71" s="16"/>
      <c r="C71" s="16"/>
      <c r="D71" s="16"/>
      <c r="E71" s="16"/>
      <c r="F71" s="12"/>
      <c r="G71" s="12"/>
      <c r="H71" s="12"/>
      <c r="I71" s="12"/>
      <c r="J71" s="12"/>
      <c r="K71" s="14"/>
      <c r="L71" s="14"/>
      <c r="M71" s="14"/>
      <c r="N71" s="14"/>
      <c r="O71" s="14"/>
    </row>
    <row r="72" spans="1:15" x14ac:dyDescent="0.3">
      <c r="A72" s="17" t="s">
        <v>76</v>
      </c>
      <c r="B72" s="16"/>
      <c r="C72" s="16"/>
      <c r="D72" s="16"/>
      <c r="E72" s="16"/>
      <c r="F72" s="13" t="s">
        <v>368</v>
      </c>
      <c r="G72" s="12"/>
      <c r="H72" s="12"/>
      <c r="I72" s="12"/>
      <c r="J72" s="12"/>
      <c r="K72" s="15" t="s">
        <v>78</v>
      </c>
      <c r="L72" s="14"/>
      <c r="M72" s="14"/>
      <c r="N72" s="14"/>
      <c r="O72" s="14"/>
    </row>
    <row r="73" spans="1:15" x14ac:dyDescent="0.3">
      <c r="A73" s="16" t="s">
        <v>75</v>
      </c>
      <c r="B73" s="16"/>
      <c r="C73" s="16"/>
      <c r="D73" s="16"/>
      <c r="E73" s="16"/>
      <c r="F73" s="12" t="s">
        <v>81</v>
      </c>
      <c r="G73" s="12"/>
      <c r="H73" s="12"/>
      <c r="I73" s="12"/>
      <c r="J73" s="12"/>
      <c r="K73" s="14" t="s">
        <v>79</v>
      </c>
      <c r="L73" s="14"/>
      <c r="M73" s="14"/>
      <c r="N73" s="14"/>
      <c r="O73" s="14"/>
    </row>
    <row r="74" spans="1:15" x14ac:dyDescent="0.3">
      <c r="A74" s="16" t="s">
        <v>74</v>
      </c>
      <c r="B74" s="16"/>
      <c r="C74" s="16"/>
      <c r="D74" s="16"/>
      <c r="E74" s="16"/>
      <c r="F74" s="12" t="s">
        <v>80</v>
      </c>
      <c r="G74" s="12"/>
      <c r="H74" s="12"/>
      <c r="I74" s="12"/>
      <c r="J74" s="12"/>
      <c r="K74" s="14" t="s">
        <v>77</v>
      </c>
      <c r="L74" s="14"/>
      <c r="M74" s="14"/>
      <c r="N74" s="14"/>
      <c r="O74" s="14"/>
    </row>
    <row r="75" spans="1:15" x14ac:dyDescent="0.3">
      <c r="A75" s="16"/>
      <c r="B75" s="16"/>
      <c r="C75" s="16"/>
      <c r="D75" s="16"/>
      <c r="E75" s="16"/>
    </row>
  </sheetData>
  <mergeCells count="20">
    <mergeCell ref="A7:O7"/>
    <mergeCell ref="J8:J9"/>
    <mergeCell ref="F8:I8"/>
    <mergeCell ref="K8:N8"/>
    <mergeCell ref="A64:O64"/>
    <mergeCell ref="A67:E67"/>
    <mergeCell ref="F67:J67"/>
    <mergeCell ref="K67:O67"/>
    <mergeCell ref="A8:A9"/>
    <mergeCell ref="B8:B9"/>
    <mergeCell ref="C8:C9"/>
    <mergeCell ref="D8:D9"/>
    <mergeCell ref="E8:E9"/>
    <mergeCell ref="A1:O1"/>
    <mergeCell ref="A2:O2"/>
    <mergeCell ref="A3:O3"/>
    <mergeCell ref="A4:O4"/>
    <mergeCell ref="A6:O6"/>
    <mergeCell ref="A5:H5"/>
    <mergeCell ref="I5:O5"/>
  </mergeCells>
  <pageMargins left="0" right="0" top="0.78740157480314965" bottom="0.59055118110236227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0"/>
  <sheetViews>
    <sheetView zoomScaleNormal="100" workbookViewId="0">
      <selection activeCell="I28" sqref="I28"/>
    </sheetView>
  </sheetViews>
  <sheetFormatPr defaultRowHeight="14.4" x14ac:dyDescent="0.3"/>
  <cols>
    <col min="1" max="1" width="4.44140625" style="76" customWidth="1"/>
    <col min="2" max="2" width="13.77734375" style="76" customWidth="1"/>
    <col min="3" max="3" width="37.21875" style="73" customWidth="1"/>
    <col min="4" max="4" width="6.6640625" style="76" customWidth="1"/>
    <col min="5" max="5" width="7" style="76" customWidth="1"/>
    <col min="6" max="6" width="5.33203125" style="76" customWidth="1"/>
    <col min="7" max="7" width="12.77734375" style="73" customWidth="1"/>
    <col min="8" max="8" width="14.77734375" style="73" customWidth="1"/>
    <col min="9" max="9" width="14.21875" style="73" customWidth="1"/>
    <col min="10" max="13" width="3.88671875" style="76" customWidth="1"/>
    <col min="14" max="14" width="4.109375" style="76" customWidth="1"/>
    <col min="15" max="22" width="3.88671875" style="76" customWidth="1"/>
    <col min="23" max="23" width="14" style="73" customWidth="1"/>
    <col min="24" max="24" width="14.33203125" style="52" customWidth="1"/>
    <col min="25" max="25" width="9.33203125" style="73" bestFit="1" customWidth="1"/>
    <col min="26" max="16384" width="8.88671875" style="73"/>
  </cols>
  <sheetData>
    <row r="1" spans="1:24" ht="15" customHeight="1" x14ac:dyDescent="0.3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51"/>
    </row>
    <row r="2" spans="1:24" ht="14.4" customHeight="1" x14ac:dyDescent="0.3">
      <c r="A2" s="126" t="s">
        <v>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51"/>
    </row>
    <row r="3" spans="1:24" ht="14.4" customHeight="1" x14ac:dyDescent="0.3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53"/>
    </row>
    <row r="4" spans="1:24" ht="14.4" customHeight="1" x14ac:dyDescent="0.3">
      <c r="A4" s="126" t="s">
        <v>340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51"/>
    </row>
    <row r="5" spans="1:24" ht="19.8" customHeight="1" x14ac:dyDescent="0.3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73"/>
    </row>
    <row r="6" spans="1:24" ht="16.350000000000001" customHeight="1" x14ac:dyDescent="0.3">
      <c r="A6" s="127" t="s">
        <v>82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73"/>
    </row>
    <row r="7" spans="1:24" ht="16.350000000000001" customHeigh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73"/>
    </row>
    <row r="8" spans="1:24" s="74" customFormat="1" ht="33.6" customHeight="1" x14ac:dyDescent="0.3">
      <c r="A8" s="58" t="s">
        <v>83</v>
      </c>
      <c r="B8" s="54" t="s">
        <v>84</v>
      </c>
      <c r="C8" s="54" t="s">
        <v>85</v>
      </c>
      <c r="D8" s="54" t="s">
        <v>5</v>
      </c>
      <c r="E8" s="129" t="s">
        <v>86</v>
      </c>
      <c r="F8" s="130"/>
      <c r="G8" s="130"/>
      <c r="H8" s="54" t="s">
        <v>87</v>
      </c>
      <c r="I8" s="54" t="s">
        <v>6</v>
      </c>
      <c r="J8" s="129" t="s">
        <v>88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01"/>
      <c r="X8" s="55"/>
    </row>
    <row r="9" spans="1:24" s="76" customFormat="1" ht="13.2" customHeight="1" x14ac:dyDescent="0.3">
      <c r="A9" s="56">
        <v>1</v>
      </c>
      <c r="B9" s="56">
        <v>2</v>
      </c>
      <c r="C9" s="56">
        <v>3</v>
      </c>
      <c r="D9" s="56">
        <v>4</v>
      </c>
      <c r="E9" s="132">
        <v>5</v>
      </c>
      <c r="F9" s="133"/>
      <c r="G9" s="133"/>
      <c r="H9" s="56">
        <v>6</v>
      </c>
      <c r="I9" s="56">
        <v>7</v>
      </c>
      <c r="J9" s="56">
        <v>8</v>
      </c>
      <c r="K9" s="56">
        <v>9</v>
      </c>
      <c r="L9" s="56">
        <v>10</v>
      </c>
      <c r="M9" s="56">
        <v>11</v>
      </c>
      <c r="N9" s="56">
        <v>12</v>
      </c>
      <c r="O9" s="56">
        <v>13</v>
      </c>
      <c r="P9" s="56">
        <v>14</v>
      </c>
      <c r="Q9" s="56">
        <v>15</v>
      </c>
      <c r="R9" s="56">
        <v>16</v>
      </c>
      <c r="S9" s="56">
        <v>17</v>
      </c>
      <c r="T9" s="56">
        <v>18</v>
      </c>
      <c r="U9" s="56">
        <v>19</v>
      </c>
      <c r="V9" s="102"/>
      <c r="X9" s="57"/>
    </row>
    <row r="10" spans="1:24" ht="19.8" customHeight="1" x14ac:dyDescent="0.3">
      <c r="A10" s="56">
        <v>2</v>
      </c>
      <c r="B10" s="58"/>
      <c r="C10" s="59"/>
      <c r="D10" s="58"/>
      <c r="E10" s="58" t="s">
        <v>89</v>
      </c>
      <c r="F10" s="58" t="s">
        <v>90</v>
      </c>
      <c r="G10" s="58" t="s">
        <v>91</v>
      </c>
      <c r="H10" s="59"/>
      <c r="I10" s="59"/>
      <c r="J10" s="58" t="s">
        <v>92</v>
      </c>
      <c r="K10" s="58" t="s">
        <v>93</v>
      </c>
      <c r="L10" s="58" t="s">
        <v>94</v>
      </c>
      <c r="M10" s="58" t="s">
        <v>95</v>
      </c>
      <c r="N10" s="58" t="s">
        <v>96</v>
      </c>
      <c r="O10" s="58" t="s">
        <v>97</v>
      </c>
      <c r="P10" s="58" t="s">
        <v>98</v>
      </c>
      <c r="Q10" s="58" t="s">
        <v>99</v>
      </c>
      <c r="R10" s="58" t="s">
        <v>100</v>
      </c>
      <c r="S10" s="58" t="s">
        <v>101</v>
      </c>
      <c r="T10" s="58" t="s">
        <v>102</v>
      </c>
      <c r="U10" s="58" t="s">
        <v>103</v>
      </c>
      <c r="V10" s="51"/>
    </row>
    <row r="11" spans="1:24" ht="26.4" x14ac:dyDescent="0.3">
      <c r="A11" s="89">
        <v>3</v>
      </c>
      <c r="B11" s="9" t="s">
        <v>20</v>
      </c>
      <c r="C11" s="3" t="s">
        <v>21</v>
      </c>
      <c r="D11" s="48" t="s">
        <v>367</v>
      </c>
      <c r="E11" s="9"/>
      <c r="F11" s="9"/>
      <c r="G11" s="3"/>
      <c r="H11" s="96">
        <f>+H12+H24+H28</f>
        <v>3935129.16</v>
      </c>
      <c r="I11" s="3" t="s">
        <v>362</v>
      </c>
      <c r="J11" s="48">
        <f>SUM(J12:J30)</f>
        <v>1</v>
      </c>
      <c r="K11" s="48">
        <f t="shared" ref="K11:S11" si="0">SUM(K12:K30)</f>
        <v>1</v>
      </c>
      <c r="L11" s="48"/>
      <c r="M11" s="48">
        <f t="shared" si="0"/>
        <v>2</v>
      </c>
      <c r="N11" s="48"/>
      <c r="O11" s="48"/>
      <c r="P11" s="48">
        <f t="shared" si="0"/>
        <v>1</v>
      </c>
      <c r="Q11" s="48"/>
      <c r="R11" s="48"/>
      <c r="S11" s="48">
        <f t="shared" si="0"/>
        <v>1</v>
      </c>
      <c r="T11" s="48"/>
      <c r="U11" s="48"/>
      <c r="V11" s="103"/>
    </row>
    <row r="12" spans="1:24" ht="26.4" x14ac:dyDescent="0.3">
      <c r="A12" s="89">
        <v>4</v>
      </c>
      <c r="B12" s="21" t="s">
        <v>20</v>
      </c>
      <c r="C12" s="22" t="s">
        <v>27</v>
      </c>
      <c r="D12" s="72" t="s">
        <v>367</v>
      </c>
      <c r="E12" s="21"/>
      <c r="F12" s="21"/>
      <c r="G12" s="22"/>
      <c r="H12" s="23">
        <f>SUM(H13:H23)</f>
        <v>688289</v>
      </c>
      <c r="I12" s="22" t="s">
        <v>362</v>
      </c>
      <c r="J12" s="77"/>
      <c r="K12" s="77"/>
      <c r="L12" s="77"/>
      <c r="M12" s="77">
        <v>1</v>
      </c>
      <c r="N12" s="77"/>
      <c r="O12" s="77"/>
      <c r="P12" s="77"/>
      <c r="Q12" s="77"/>
      <c r="R12" s="77"/>
      <c r="S12" s="77"/>
      <c r="T12" s="77"/>
      <c r="U12" s="77"/>
      <c r="V12" s="104"/>
    </row>
    <row r="13" spans="1:24" ht="19.8" customHeight="1" x14ac:dyDescent="0.3">
      <c r="A13" s="89">
        <v>5</v>
      </c>
      <c r="B13" s="1"/>
      <c r="C13" s="6" t="s">
        <v>104</v>
      </c>
      <c r="D13" s="1"/>
      <c r="E13" s="20">
        <v>5</v>
      </c>
      <c r="F13" s="26" t="s">
        <v>117</v>
      </c>
      <c r="G13" s="7">
        <v>17327</v>
      </c>
      <c r="H13" s="7">
        <f>+E13*G13</f>
        <v>86635</v>
      </c>
      <c r="I13" s="7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05"/>
    </row>
    <row r="14" spans="1:24" ht="19.8" customHeight="1" x14ac:dyDescent="0.3">
      <c r="A14" s="89">
        <v>6</v>
      </c>
      <c r="B14" s="1"/>
      <c r="C14" s="6" t="s">
        <v>106</v>
      </c>
      <c r="D14" s="1"/>
      <c r="E14" s="20">
        <v>5</v>
      </c>
      <c r="F14" s="26" t="s">
        <v>117</v>
      </c>
      <c r="G14" s="7">
        <v>12570</v>
      </c>
      <c r="H14" s="7">
        <f t="shared" ref="H14:H23" si="1">+E14*G14</f>
        <v>62850</v>
      </c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105"/>
    </row>
    <row r="15" spans="1:24" ht="19.8" customHeight="1" x14ac:dyDescent="0.3">
      <c r="A15" s="89">
        <v>7</v>
      </c>
      <c r="B15" s="1"/>
      <c r="C15" s="6" t="s">
        <v>107</v>
      </c>
      <c r="D15" s="1"/>
      <c r="E15" s="20">
        <v>5</v>
      </c>
      <c r="F15" s="26" t="s">
        <v>117</v>
      </c>
      <c r="G15" s="7">
        <v>14455</v>
      </c>
      <c r="H15" s="7">
        <f t="shared" si="1"/>
        <v>72275</v>
      </c>
      <c r="I15" s="78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105"/>
    </row>
    <row r="16" spans="1:24" ht="19.8" customHeight="1" x14ac:dyDescent="0.3">
      <c r="A16" s="89">
        <v>8</v>
      </c>
      <c r="B16" s="1"/>
      <c r="C16" s="6" t="s">
        <v>108</v>
      </c>
      <c r="D16" s="1"/>
      <c r="E16" s="20">
        <v>5</v>
      </c>
      <c r="F16" s="26" t="s">
        <v>117</v>
      </c>
      <c r="G16" s="7">
        <v>16526</v>
      </c>
      <c r="H16" s="7">
        <f t="shared" si="1"/>
        <v>82630</v>
      </c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105"/>
    </row>
    <row r="17" spans="1:22" ht="19.8" customHeight="1" x14ac:dyDescent="0.3">
      <c r="A17" s="89">
        <v>9</v>
      </c>
      <c r="B17" s="1"/>
      <c r="C17" s="6" t="s">
        <v>109</v>
      </c>
      <c r="D17" s="1"/>
      <c r="E17" s="20">
        <v>5</v>
      </c>
      <c r="F17" s="26" t="s">
        <v>117</v>
      </c>
      <c r="G17" s="7">
        <v>7224</v>
      </c>
      <c r="H17" s="7">
        <f t="shared" si="1"/>
        <v>36120</v>
      </c>
      <c r="I17" s="78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105"/>
    </row>
    <row r="18" spans="1:22" ht="19.8" customHeight="1" x14ac:dyDescent="0.3">
      <c r="A18" s="89">
        <v>10</v>
      </c>
      <c r="B18" s="1"/>
      <c r="C18" s="6" t="s">
        <v>110</v>
      </c>
      <c r="D18" s="1"/>
      <c r="E18" s="20">
        <v>5</v>
      </c>
      <c r="F18" s="26" t="s">
        <v>117</v>
      </c>
      <c r="G18" s="7">
        <v>14400</v>
      </c>
      <c r="H18" s="7">
        <f t="shared" si="1"/>
        <v>72000</v>
      </c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05"/>
    </row>
    <row r="19" spans="1:22" ht="19.8" customHeight="1" x14ac:dyDescent="0.3">
      <c r="A19" s="56">
        <v>11</v>
      </c>
      <c r="B19" s="1"/>
      <c r="C19" s="6" t="s">
        <v>111</v>
      </c>
      <c r="D19" s="1"/>
      <c r="E19" s="20">
        <v>5</v>
      </c>
      <c r="F19" s="26" t="s">
        <v>117</v>
      </c>
      <c r="G19" s="7">
        <v>16379</v>
      </c>
      <c r="H19" s="7">
        <f t="shared" si="1"/>
        <v>81895</v>
      </c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05"/>
    </row>
    <row r="20" spans="1:22" ht="19.8" customHeight="1" x14ac:dyDescent="0.3">
      <c r="A20" s="56">
        <v>12</v>
      </c>
      <c r="B20" s="1"/>
      <c r="C20" s="6" t="s">
        <v>112</v>
      </c>
      <c r="D20" s="1"/>
      <c r="E20" s="20">
        <v>5</v>
      </c>
      <c r="F20" s="26" t="s">
        <v>117</v>
      </c>
      <c r="G20" s="7">
        <v>17215</v>
      </c>
      <c r="H20" s="7">
        <f t="shared" si="1"/>
        <v>86075</v>
      </c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05"/>
    </row>
    <row r="21" spans="1:22" ht="19.8" customHeight="1" x14ac:dyDescent="0.3">
      <c r="A21" s="89">
        <v>13</v>
      </c>
      <c r="B21" s="1"/>
      <c r="C21" s="6" t="s">
        <v>113</v>
      </c>
      <c r="D21" s="1"/>
      <c r="E21" s="20">
        <v>5</v>
      </c>
      <c r="F21" s="26" t="s">
        <v>117</v>
      </c>
      <c r="G21" s="7">
        <v>18857</v>
      </c>
      <c r="H21" s="7">
        <f t="shared" si="1"/>
        <v>94285</v>
      </c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105"/>
    </row>
    <row r="22" spans="1:22" ht="19.8" customHeight="1" x14ac:dyDescent="0.3">
      <c r="A22" s="89">
        <v>14</v>
      </c>
      <c r="B22" s="1"/>
      <c r="C22" s="6" t="s">
        <v>114</v>
      </c>
      <c r="D22" s="1"/>
      <c r="E22" s="20">
        <v>5</v>
      </c>
      <c r="F22" s="26" t="s">
        <v>117</v>
      </c>
      <c r="G22" s="7">
        <v>1248</v>
      </c>
      <c r="H22" s="7">
        <f t="shared" si="1"/>
        <v>6240</v>
      </c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05"/>
    </row>
    <row r="23" spans="1:22" ht="19.8" customHeight="1" x14ac:dyDescent="0.3">
      <c r="A23" s="89">
        <v>15</v>
      </c>
      <c r="B23" s="1"/>
      <c r="C23" s="6" t="s">
        <v>115</v>
      </c>
      <c r="D23" s="1"/>
      <c r="E23" s="20">
        <v>5</v>
      </c>
      <c r="F23" s="26" t="s">
        <v>117</v>
      </c>
      <c r="G23" s="7">
        <v>1456.8</v>
      </c>
      <c r="H23" s="7">
        <f t="shared" si="1"/>
        <v>7284</v>
      </c>
      <c r="I23" s="7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05"/>
    </row>
    <row r="24" spans="1:22" ht="26.4" x14ac:dyDescent="0.3">
      <c r="A24" s="89">
        <v>16</v>
      </c>
      <c r="B24" s="21" t="s">
        <v>20</v>
      </c>
      <c r="C24" s="22" t="s">
        <v>28</v>
      </c>
      <c r="D24" s="72" t="s">
        <v>367</v>
      </c>
      <c r="E24" s="21"/>
      <c r="F24" s="21"/>
      <c r="G24" s="22"/>
      <c r="H24" s="23">
        <f>SUM(H25:H27)</f>
        <v>87040.16</v>
      </c>
      <c r="I24" s="22" t="s">
        <v>362</v>
      </c>
      <c r="J24" s="77"/>
      <c r="K24" s="77">
        <v>1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04"/>
    </row>
    <row r="25" spans="1:22" ht="19.8" customHeight="1" x14ac:dyDescent="0.3">
      <c r="A25" s="89">
        <v>17</v>
      </c>
      <c r="B25" s="1"/>
      <c r="C25" s="6" t="s">
        <v>116</v>
      </c>
      <c r="D25" s="1"/>
      <c r="E25" s="20">
        <v>2</v>
      </c>
      <c r="F25" s="1" t="s">
        <v>117</v>
      </c>
      <c r="G25" s="7">
        <v>7538.04</v>
      </c>
      <c r="H25" s="7">
        <f>+E25*G25</f>
        <v>15076.08</v>
      </c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05"/>
    </row>
    <row r="26" spans="1:22" ht="19.8" customHeight="1" x14ac:dyDescent="0.3">
      <c r="A26" s="89">
        <v>18</v>
      </c>
      <c r="B26" s="1"/>
      <c r="C26" s="6" t="s">
        <v>116</v>
      </c>
      <c r="D26" s="1"/>
      <c r="E26" s="20">
        <v>2</v>
      </c>
      <c r="F26" s="1" t="s">
        <v>117</v>
      </c>
      <c r="G26" s="7">
        <v>5982.04</v>
      </c>
      <c r="H26" s="7">
        <f t="shared" ref="H26:H27" si="2">+E26*G26</f>
        <v>11964.08</v>
      </c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105"/>
    </row>
    <row r="27" spans="1:22" ht="19.8" customHeight="1" x14ac:dyDescent="0.3">
      <c r="A27" s="89">
        <v>19</v>
      </c>
      <c r="B27" s="1"/>
      <c r="C27" s="6" t="s">
        <v>118</v>
      </c>
      <c r="D27" s="1"/>
      <c r="E27" s="20">
        <v>40</v>
      </c>
      <c r="F27" s="1" t="s">
        <v>117</v>
      </c>
      <c r="G27" s="7">
        <v>1500</v>
      </c>
      <c r="H27" s="7">
        <f t="shared" si="2"/>
        <v>60000</v>
      </c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105"/>
    </row>
    <row r="28" spans="1:22" ht="26.4" x14ac:dyDescent="0.3">
      <c r="A28" s="89">
        <v>20</v>
      </c>
      <c r="B28" s="21" t="s">
        <v>20</v>
      </c>
      <c r="C28" s="22" t="s">
        <v>24</v>
      </c>
      <c r="D28" s="72" t="s">
        <v>367</v>
      </c>
      <c r="E28" s="21"/>
      <c r="F28" s="21"/>
      <c r="G28" s="22"/>
      <c r="H28" s="23">
        <f>SUM(H29:H30)</f>
        <v>3159800</v>
      </c>
      <c r="I28" s="22" t="s">
        <v>362</v>
      </c>
      <c r="J28" s="77">
        <v>1</v>
      </c>
      <c r="K28" s="77"/>
      <c r="L28" s="77"/>
      <c r="M28" s="77">
        <v>1</v>
      </c>
      <c r="N28" s="77"/>
      <c r="O28" s="77"/>
      <c r="P28" s="77">
        <v>1</v>
      </c>
      <c r="Q28" s="77"/>
      <c r="R28" s="77"/>
      <c r="S28" s="77">
        <v>1</v>
      </c>
      <c r="T28" s="77"/>
      <c r="U28" s="77"/>
      <c r="V28" s="104"/>
    </row>
    <row r="29" spans="1:22" ht="19.8" customHeight="1" x14ac:dyDescent="0.3">
      <c r="A29" s="56">
        <v>21</v>
      </c>
      <c r="B29" s="1"/>
      <c r="C29" s="6" t="s">
        <v>116</v>
      </c>
      <c r="D29" s="1"/>
      <c r="E29" s="20">
        <v>148</v>
      </c>
      <c r="F29" s="1" t="s">
        <v>117</v>
      </c>
      <c r="G29" s="7">
        <v>19550</v>
      </c>
      <c r="H29" s="7">
        <f>+E29*G29</f>
        <v>2893400</v>
      </c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105"/>
    </row>
    <row r="30" spans="1:22" ht="19.8" customHeight="1" x14ac:dyDescent="0.3">
      <c r="A30" s="56">
        <v>22</v>
      </c>
      <c r="B30" s="1"/>
      <c r="C30" s="6" t="s">
        <v>118</v>
      </c>
      <c r="D30" s="1"/>
      <c r="E30" s="20">
        <v>148</v>
      </c>
      <c r="F30" s="1" t="s">
        <v>117</v>
      </c>
      <c r="G30" s="7">
        <v>1800</v>
      </c>
      <c r="H30" s="7">
        <f>+E30*G30</f>
        <v>266400</v>
      </c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05"/>
    </row>
    <row r="31" spans="1:22" ht="26.4" x14ac:dyDescent="0.3">
      <c r="A31" s="89">
        <v>23</v>
      </c>
      <c r="B31" s="60" t="s">
        <v>29</v>
      </c>
      <c r="C31" s="61" t="s">
        <v>30</v>
      </c>
      <c r="D31" s="60" t="s">
        <v>367</v>
      </c>
      <c r="E31" s="60"/>
      <c r="F31" s="60"/>
      <c r="G31" s="61"/>
      <c r="H31" s="95">
        <f>+H32+H48+H77+H107+H135+H141+H180</f>
        <v>7969431.6799999997</v>
      </c>
      <c r="I31" s="61" t="s">
        <v>31</v>
      </c>
      <c r="J31" s="62">
        <f>SUM(J32:J204)</f>
        <v>1</v>
      </c>
      <c r="K31" s="62">
        <f t="shared" ref="K31:S31" si="3">SUM(K32:K204)</f>
        <v>1</v>
      </c>
      <c r="L31" s="62"/>
      <c r="M31" s="62">
        <f t="shared" si="3"/>
        <v>4</v>
      </c>
      <c r="N31" s="62"/>
      <c r="O31" s="62"/>
      <c r="P31" s="62">
        <f t="shared" si="3"/>
        <v>2</v>
      </c>
      <c r="Q31" s="62"/>
      <c r="R31" s="62"/>
      <c r="S31" s="62">
        <f t="shared" si="3"/>
        <v>2</v>
      </c>
      <c r="T31" s="62"/>
      <c r="U31" s="62"/>
      <c r="V31" s="106"/>
    </row>
    <row r="32" spans="1:22" ht="26.4" x14ac:dyDescent="0.3">
      <c r="A32" s="89">
        <v>24</v>
      </c>
      <c r="B32" s="63" t="s">
        <v>29</v>
      </c>
      <c r="C32" s="64" t="s">
        <v>27</v>
      </c>
      <c r="D32" s="72" t="s">
        <v>367</v>
      </c>
      <c r="E32" s="63"/>
      <c r="F32" s="63"/>
      <c r="G32" s="64"/>
      <c r="H32" s="65">
        <f>SUM(H33:H47)</f>
        <v>448290</v>
      </c>
      <c r="I32" s="64" t="s">
        <v>31</v>
      </c>
      <c r="J32" s="80"/>
      <c r="K32" s="80"/>
      <c r="L32" s="80"/>
      <c r="M32" s="80">
        <v>1</v>
      </c>
      <c r="N32" s="80"/>
      <c r="O32" s="80"/>
      <c r="P32" s="80"/>
      <c r="Q32" s="80"/>
      <c r="R32" s="80"/>
      <c r="S32" s="80"/>
      <c r="T32" s="80"/>
      <c r="U32" s="80"/>
      <c r="V32" s="107"/>
    </row>
    <row r="33" spans="1:24" ht="16.350000000000001" customHeight="1" x14ac:dyDescent="0.3">
      <c r="A33" s="89">
        <v>25</v>
      </c>
      <c r="B33" s="58"/>
      <c r="C33" s="59" t="s">
        <v>119</v>
      </c>
      <c r="D33" s="58"/>
      <c r="E33" s="56">
        <v>151</v>
      </c>
      <c r="F33" s="58" t="s">
        <v>117</v>
      </c>
      <c r="G33" s="66">
        <v>120</v>
      </c>
      <c r="H33" s="66">
        <f>+E33*G33</f>
        <v>18120</v>
      </c>
      <c r="I33" s="81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4" ht="16.350000000000001" customHeight="1" x14ac:dyDescent="0.3">
      <c r="A34" s="89">
        <v>26</v>
      </c>
      <c r="B34" s="58"/>
      <c r="C34" s="59" t="s">
        <v>120</v>
      </c>
      <c r="D34" s="58"/>
      <c r="E34" s="56">
        <v>151</v>
      </c>
      <c r="F34" s="58" t="s">
        <v>117</v>
      </c>
      <c r="G34" s="66">
        <v>130</v>
      </c>
      <c r="H34" s="66">
        <f t="shared" ref="H34:H47" si="4">+E34*G34</f>
        <v>19630</v>
      </c>
      <c r="I34" s="81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4" ht="16.350000000000001" customHeight="1" x14ac:dyDescent="0.3">
      <c r="A35" s="89">
        <v>27</v>
      </c>
      <c r="B35" s="58"/>
      <c r="C35" s="59" t="s">
        <v>121</v>
      </c>
      <c r="D35" s="58"/>
      <c r="E35" s="56">
        <v>151</v>
      </c>
      <c r="F35" s="58" t="s">
        <v>117</v>
      </c>
      <c r="G35" s="66">
        <v>120</v>
      </c>
      <c r="H35" s="66">
        <f t="shared" si="4"/>
        <v>18120</v>
      </c>
      <c r="I35" s="81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4" ht="16.350000000000001" customHeight="1" x14ac:dyDescent="0.3">
      <c r="A36" s="89">
        <v>28</v>
      </c>
      <c r="B36" s="58"/>
      <c r="C36" s="59" t="s">
        <v>122</v>
      </c>
      <c r="D36" s="58"/>
      <c r="E36" s="56">
        <v>24</v>
      </c>
      <c r="F36" s="58" t="s">
        <v>344</v>
      </c>
      <c r="G36" s="66">
        <v>380</v>
      </c>
      <c r="H36" s="66">
        <f t="shared" si="4"/>
        <v>9120</v>
      </c>
      <c r="I36" s="81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4" ht="16.350000000000001" customHeight="1" x14ac:dyDescent="0.3">
      <c r="A37" s="89">
        <v>29</v>
      </c>
      <c r="B37" s="58"/>
      <c r="C37" s="59" t="s">
        <v>123</v>
      </c>
      <c r="D37" s="58"/>
      <c r="E37" s="56">
        <v>155</v>
      </c>
      <c r="F37" s="58" t="s">
        <v>124</v>
      </c>
      <c r="G37" s="66">
        <v>100</v>
      </c>
      <c r="H37" s="66">
        <f t="shared" si="4"/>
        <v>15500</v>
      </c>
      <c r="I37" s="81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4" ht="16.350000000000001" customHeight="1" x14ac:dyDescent="0.3">
      <c r="A38" s="89">
        <v>30</v>
      </c>
      <c r="B38" s="58"/>
      <c r="C38" s="59" t="s">
        <v>125</v>
      </c>
      <c r="D38" s="58"/>
      <c r="E38" s="56">
        <v>155</v>
      </c>
      <c r="F38" s="58" t="s">
        <v>126</v>
      </c>
      <c r="G38" s="66">
        <v>50</v>
      </c>
      <c r="H38" s="66">
        <f t="shared" si="4"/>
        <v>7750</v>
      </c>
      <c r="I38" s="81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4" ht="16.350000000000001" customHeight="1" x14ac:dyDescent="0.3">
      <c r="A39" s="56">
        <v>31</v>
      </c>
      <c r="B39" s="58"/>
      <c r="C39" s="59" t="s">
        <v>127</v>
      </c>
      <c r="D39" s="58"/>
      <c r="E39" s="56">
        <v>50</v>
      </c>
      <c r="F39" s="58" t="s">
        <v>126</v>
      </c>
      <c r="G39" s="66">
        <v>120</v>
      </c>
      <c r="H39" s="66">
        <f t="shared" si="4"/>
        <v>6000</v>
      </c>
      <c r="I39" s="81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4" ht="16.350000000000001" customHeight="1" x14ac:dyDescent="0.3">
      <c r="A40" s="56">
        <v>32</v>
      </c>
      <c r="B40" s="58"/>
      <c r="C40" s="59" t="s">
        <v>128</v>
      </c>
      <c r="D40" s="58"/>
      <c r="E40" s="56">
        <v>50</v>
      </c>
      <c r="F40" s="58" t="s">
        <v>124</v>
      </c>
      <c r="G40" s="66">
        <v>130</v>
      </c>
      <c r="H40" s="66">
        <f t="shared" si="4"/>
        <v>6500</v>
      </c>
      <c r="I40" s="81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X40" s="67"/>
    </row>
    <row r="41" spans="1:24" ht="16.350000000000001" customHeight="1" x14ac:dyDescent="0.3">
      <c r="A41" s="89">
        <v>33</v>
      </c>
      <c r="B41" s="58"/>
      <c r="C41" s="59" t="s">
        <v>129</v>
      </c>
      <c r="D41" s="58"/>
      <c r="E41" s="56">
        <v>155</v>
      </c>
      <c r="F41" s="58" t="s">
        <v>124</v>
      </c>
      <c r="G41" s="66">
        <v>35</v>
      </c>
      <c r="H41" s="66">
        <f t="shared" si="4"/>
        <v>5425</v>
      </c>
      <c r="I41" s="81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4" ht="16.350000000000001" customHeight="1" x14ac:dyDescent="0.3">
      <c r="A42" s="89">
        <v>34</v>
      </c>
      <c r="B42" s="58"/>
      <c r="C42" s="59" t="s">
        <v>130</v>
      </c>
      <c r="D42" s="58"/>
      <c r="E42" s="56">
        <v>4</v>
      </c>
      <c r="F42" s="58" t="s">
        <v>131</v>
      </c>
      <c r="G42" s="52">
        <v>3368.75</v>
      </c>
      <c r="H42" s="66">
        <f t="shared" si="4"/>
        <v>13475</v>
      </c>
      <c r="I42" s="81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4" ht="16.350000000000001" customHeight="1" x14ac:dyDescent="0.3">
      <c r="A43" s="89">
        <v>35</v>
      </c>
      <c r="B43" s="58"/>
      <c r="C43" s="59" t="s">
        <v>292</v>
      </c>
      <c r="D43" s="58"/>
      <c r="E43" s="56">
        <v>15</v>
      </c>
      <c r="F43" s="58" t="s">
        <v>124</v>
      </c>
      <c r="G43" s="66">
        <v>1000</v>
      </c>
      <c r="H43" s="66">
        <f t="shared" si="4"/>
        <v>15000</v>
      </c>
      <c r="I43" s="81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4" ht="16.350000000000001" customHeight="1" x14ac:dyDescent="0.3">
      <c r="A44" s="89">
        <v>36</v>
      </c>
      <c r="B44" s="58"/>
      <c r="C44" s="59" t="s">
        <v>291</v>
      </c>
      <c r="D44" s="58"/>
      <c r="E44" s="56">
        <v>15</v>
      </c>
      <c r="F44" s="58" t="s">
        <v>124</v>
      </c>
      <c r="G44" s="66">
        <v>1000</v>
      </c>
      <c r="H44" s="66">
        <f t="shared" si="4"/>
        <v>15000</v>
      </c>
      <c r="I44" s="81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4" ht="16.350000000000001" customHeight="1" x14ac:dyDescent="0.3">
      <c r="A45" s="89">
        <v>37</v>
      </c>
      <c r="B45" s="58"/>
      <c r="C45" s="59" t="s">
        <v>132</v>
      </c>
      <c r="D45" s="58"/>
      <c r="E45" s="56">
        <v>5</v>
      </c>
      <c r="F45" s="58" t="s">
        <v>126</v>
      </c>
      <c r="G45" s="66">
        <v>480</v>
      </c>
      <c r="H45" s="66">
        <f t="shared" si="4"/>
        <v>2400</v>
      </c>
      <c r="I45" s="81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X45" s="67"/>
    </row>
    <row r="46" spans="1:24" ht="16.350000000000001" customHeight="1" x14ac:dyDescent="0.3">
      <c r="A46" s="89">
        <v>38</v>
      </c>
      <c r="B46" s="58"/>
      <c r="C46" s="59" t="s">
        <v>133</v>
      </c>
      <c r="D46" s="58"/>
      <c r="E46" s="56">
        <v>5</v>
      </c>
      <c r="F46" s="58" t="s">
        <v>126</v>
      </c>
      <c r="G46" s="66">
        <v>350</v>
      </c>
      <c r="H46" s="66">
        <f t="shared" si="4"/>
        <v>1750</v>
      </c>
      <c r="I46" s="81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4" s="84" customFormat="1" ht="16.350000000000001" customHeight="1" x14ac:dyDescent="0.3">
      <c r="A47" s="89">
        <v>39</v>
      </c>
      <c r="B47" s="58"/>
      <c r="C47" s="59" t="s">
        <v>155</v>
      </c>
      <c r="D47" s="58"/>
      <c r="E47" s="56">
        <v>155</v>
      </c>
      <c r="F47" s="58" t="s">
        <v>117</v>
      </c>
      <c r="G47" s="66">
        <v>1900</v>
      </c>
      <c r="H47" s="66">
        <f t="shared" si="4"/>
        <v>294500</v>
      </c>
      <c r="I47" s="82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108"/>
      <c r="X47" s="68"/>
    </row>
    <row r="48" spans="1:24" ht="16.350000000000001" customHeight="1" x14ac:dyDescent="0.3">
      <c r="A48" s="89">
        <v>40</v>
      </c>
      <c r="B48" s="63" t="s">
        <v>29</v>
      </c>
      <c r="C48" s="64" t="s">
        <v>32</v>
      </c>
      <c r="D48" s="72" t="s">
        <v>25</v>
      </c>
      <c r="E48" s="63"/>
      <c r="F48" s="63"/>
      <c r="G48" s="64"/>
      <c r="H48" s="65">
        <f>SUM(H49:H76)</f>
        <v>309100</v>
      </c>
      <c r="I48" s="64" t="s">
        <v>31</v>
      </c>
      <c r="J48" s="80"/>
      <c r="K48" s="80"/>
      <c r="L48" s="80"/>
      <c r="M48" s="80">
        <v>1</v>
      </c>
      <c r="N48" s="80"/>
      <c r="O48" s="80"/>
      <c r="P48" s="80"/>
      <c r="Q48" s="80"/>
      <c r="R48" s="80"/>
      <c r="S48" s="80"/>
      <c r="T48" s="80"/>
      <c r="U48" s="80"/>
      <c r="V48" s="107"/>
    </row>
    <row r="49" spans="1:25" ht="16.350000000000001" customHeight="1" x14ac:dyDescent="0.3">
      <c r="A49" s="56">
        <v>41</v>
      </c>
      <c r="B49" s="58"/>
      <c r="C49" s="59" t="s">
        <v>123</v>
      </c>
      <c r="D49" s="58"/>
      <c r="E49" s="56">
        <v>190</v>
      </c>
      <c r="F49" s="58" t="s">
        <v>124</v>
      </c>
      <c r="G49" s="66">
        <v>100</v>
      </c>
      <c r="H49" s="66">
        <f>+E49*G49</f>
        <v>19000</v>
      </c>
      <c r="I49" s="81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5" ht="16.350000000000001" customHeight="1" x14ac:dyDescent="0.3">
      <c r="A50" s="56">
        <v>42</v>
      </c>
      <c r="B50" s="58"/>
      <c r="C50" s="59" t="s">
        <v>125</v>
      </c>
      <c r="D50" s="58"/>
      <c r="E50" s="56">
        <v>190</v>
      </c>
      <c r="F50" s="58" t="s">
        <v>124</v>
      </c>
      <c r="G50" s="66">
        <v>20</v>
      </c>
      <c r="H50" s="66">
        <f>+E50*G50</f>
        <v>3800</v>
      </c>
      <c r="I50" s="81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5" ht="16.350000000000001" customHeight="1" x14ac:dyDescent="0.3">
      <c r="A51" s="89">
        <v>43</v>
      </c>
      <c r="B51" s="58"/>
      <c r="C51" s="59" t="s">
        <v>135</v>
      </c>
      <c r="D51" s="58"/>
      <c r="E51" s="56">
        <v>32</v>
      </c>
      <c r="F51" s="58" t="s">
        <v>124</v>
      </c>
      <c r="G51" s="66">
        <v>200</v>
      </c>
      <c r="H51" s="66">
        <f t="shared" ref="H51:H75" si="5">+E51*G51</f>
        <v>6400</v>
      </c>
      <c r="I51" s="81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5" ht="16.350000000000001" customHeight="1" x14ac:dyDescent="0.3">
      <c r="A52" s="89">
        <v>44</v>
      </c>
      <c r="B52" s="58"/>
      <c r="C52" s="59" t="s">
        <v>136</v>
      </c>
      <c r="D52" s="58"/>
      <c r="E52" s="56">
        <v>32</v>
      </c>
      <c r="F52" s="58" t="s">
        <v>124</v>
      </c>
      <c r="G52" s="66">
        <v>55</v>
      </c>
      <c r="H52" s="66">
        <f t="shared" si="5"/>
        <v>1760</v>
      </c>
      <c r="I52" s="81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5" ht="16.350000000000001" customHeight="1" x14ac:dyDescent="0.3">
      <c r="A53" s="89">
        <v>45</v>
      </c>
      <c r="B53" s="58"/>
      <c r="C53" s="59" t="s">
        <v>129</v>
      </c>
      <c r="D53" s="58"/>
      <c r="E53" s="56">
        <v>32</v>
      </c>
      <c r="F53" s="58" t="s">
        <v>124</v>
      </c>
      <c r="G53" s="66">
        <v>35</v>
      </c>
      <c r="H53" s="66">
        <f t="shared" si="5"/>
        <v>1120</v>
      </c>
      <c r="I53" s="81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5" ht="16.350000000000001" customHeight="1" x14ac:dyDescent="0.3">
      <c r="A54" s="89">
        <v>46</v>
      </c>
      <c r="B54" s="58"/>
      <c r="C54" s="59" t="s">
        <v>137</v>
      </c>
      <c r="D54" s="58"/>
      <c r="E54" s="56">
        <v>230</v>
      </c>
      <c r="F54" s="58" t="s">
        <v>124</v>
      </c>
      <c r="G54" s="66">
        <v>50</v>
      </c>
      <c r="H54" s="66">
        <f t="shared" si="5"/>
        <v>11500</v>
      </c>
      <c r="I54" s="81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5" ht="16.350000000000001" customHeight="1" x14ac:dyDescent="0.3">
      <c r="A55" s="89">
        <v>47</v>
      </c>
      <c r="B55" s="58"/>
      <c r="C55" s="59" t="s">
        <v>138</v>
      </c>
      <c r="D55" s="58"/>
      <c r="E55" s="56">
        <v>10</v>
      </c>
      <c r="F55" s="58" t="s">
        <v>124</v>
      </c>
      <c r="G55" s="66">
        <v>450</v>
      </c>
      <c r="H55" s="66">
        <f t="shared" si="5"/>
        <v>4500</v>
      </c>
      <c r="I55" s="81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5" ht="16.350000000000001" customHeight="1" x14ac:dyDescent="0.3">
      <c r="A56" s="89">
        <v>48</v>
      </c>
      <c r="B56" s="58"/>
      <c r="C56" s="59" t="s">
        <v>139</v>
      </c>
      <c r="D56" s="58"/>
      <c r="E56" s="56">
        <v>3</v>
      </c>
      <c r="F56" s="58" t="s">
        <v>140</v>
      </c>
      <c r="G56" s="66">
        <v>380</v>
      </c>
      <c r="H56" s="66">
        <f t="shared" si="5"/>
        <v>1140</v>
      </c>
      <c r="I56" s="81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5" ht="16.350000000000001" customHeight="1" x14ac:dyDescent="0.3">
      <c r="A57" s="89">
        <v>49</v>
      </c>
      <c r="B57" s="58"/>
      <c r="C57" s="59" t="s">
        <v>141</v>
      </c>
      <c r="D57" s="58"/>
      <c r="E57" s="56">
        <v>3</v>
      </c>
      <c r="F57" s="58" t="s">
        <v>140</v>
      </c>
      <c r="G57" s="66">
        <v>480</v>
      </c>
      <c r="H57" s="66">
        <f t="shared" si="5"/>
        <v>1440</v>
      </c>
      <c r="I57" s="81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Y57" s="52"/>
    </row>
    <row r="58" spans="1:25" ht="16.350000000000001" customHeight="1" x14ac:dyDescent="0.3">
      <c r="A58" s="89">
        <v>50</v>
      </c>
      <c r="B58" s="58"/>
      <c r="C58" s="59" t="s">
        <v>127</v>
      </c>
      <c r="D58" s="58"/>
      <c r="E58" s="56">
        <v>2</v>
      </c>
      <c r="F58" s="58" t="s">
        <v>126</v>
      </c>
      <c r="G58" s="66">
        <v>120</v>
      </c>
      <c r="H58" s="66">
        <f t="shared" si="5"/>
        <v>240</v>
      </c>
      <c r="I58" s="81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5" ht="16.350000000000001" customHeight="1" x14ac:dyDescent="0.3">
      <c r="A59" s="56">
        <v>51</v>
      </c>
      <c r="B59" s="58"/>
      <c r="C59" s="59" t="s">
        <v>128</v>
      </c>
      <c r="D59" s="58"/>
      <c r="E59" s="56">
        <v>2</v>
      </c>
      <c r="F59" s="58" t="s">
        <v>126</v>
      </c>
      <c r="G59" s="66">
        <v>130</v>
      </c>
      <c r="H59" s="66">
        <f t="shared" si="5"/>
        <v>260</v>
      </c>
      <c r="I59" s="81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5" ht="16.350000000000001" customHeight="1" x14ac:dyDescent="0.3">
      <c r="A60" s="56">
        <v>52</v>
      </c>
      <c r="B60" s="58"/>
      <c r="C60" s="59" t="s">
        <v>142</v>
      </c>
      <c r="D60" s="58"/>
      <c r="E60" s="56">
        <v>4</v>
      </c>
      <c r="F60" s="58" t="s">
        <v>126</v>
      </c>
      <c r="G60" s="66">
        <v>375</v>
      </c>
      <c r="H60" s="66">
        <f t="shared" si="5"/>
        <v>1500</v>
      </c>
      <c r="I60" s="81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5" ht="16.350000000000001" customHeight="1" x14ac:dyDescent="0.3">
      <c r="A61" s="89">
        <v>53</v>
      </c>
      <c r="B61" s="58"/>
      <c r="C61" s="59" t="s">
        <v>143</v>
      </c>
      <c r="D61" s="58"/>
      <c r="E61" s="56">
        <v>15</v>
      </c>
      <c r="F61" s="58" t="s">
        <v>124</v>
      </c>
      <c r="G61" s="66">
        <v>650</v>
      </c>
      <c r="H61" s="66">
        <f t="shared" si="5"/>
        <v>9750</v>
      </c>
      <c r="I61" s="81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5" ht="16.350000000000001" customHeight="1" x14ac:dyDescent="0.3">
      <c r="A62" s="89">
        <v>54</v>
      </c>
      <c r="B62" s="58"/>
      <c r="C62" s="59" t="s">
        <v>144</v>
      </c>
      <c r="D62" s="58"/>
      <c r="E62" s="56">
        <v>46</v>
      </c>
      <c r="F62" s="58" t="s">
        <v>124</v>
      </c>
      <c r="G62" s="66">
        <v>180</v>
      </c>
      <c r="H62" s="66">
        <f t="shared" si="5"/>
        <v>8280</v>
      </c>
      <c r="I62" s="81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5" ht="16.350000000000001" customHeight="1" x14ac:dyDescent="0.3">
      <c r="A63" s="89">
        <v>55</v>
      </c>
      <c r="B63" s="58"/>
      <c r="C63" s="59" t="s">
        <v>145</v>
      </c>
      <c r="D63" s="58"/>
      <c r="E63" s="56">
        <v>2</v>
      </c>
      <c r="F63" s="58" t="s">
        <v>146</v>
      </c>
      <c r="G63" s="66">
        <v>150</v>
      </c>
      <c r="H63" s="66">
        <f t="shared" si="5"/>
        <v>300</v>
      </c>
      <c r="I63" s="81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5" ht="16.350000000000001" customHeight="1" x14ac:dyDescent="0.3">
      <c r="A64" s="89">
        <v>56</v>
      </c>
      <c r="B64" s="58"/>
      <c r="C64" s="59" t="s">
        <v>147</v>
      </c>
      <c r="D64" s="58"/>
      <c r="E64" s="56">
        <v>2</v>
      </c>
      <c r="F64" s="58" t="s">
        <v>146</v>
      </c>
      <c r="G64" s="66">
        <v>190</v>
      </c>
      <c r="H64" s="66">
        <f t="shared" si="5"/>
        <v>380</v>
      </c>
      <c r="I64" s="81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2" ht="16.350000000000001" customHeight="1" x14ac:dyDescent="0.3">
      <c r="A65" s="89">
        <v>57</v>
      </c>
      <c r="B65" s="58"/>
      <c r="C65" s="59" t="s">
        <v>148</v>
      </c>
      <c r="D65" s="58"/>
      <c r="E65" s="56">
        <v>1</v>
      </c>
      <c r="F65" s="58" t="s">
        <v>149</v>
      </c>
      <c r="G65" s="66">
        <v>220</v>
      </c>
      <c r="H65" s="66">
        <f t="shared" si="5"/>
        <v>220</v>
      </c>
      <c r="I65" s="81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2" ht="16.350000000000001" customHeight="1" x14ac:dyDescent="0.3">
      <c r="A66" s="89">
        <v>58</v>
      </c>
      <c r="B66" s="58"/>
      <c r="C66" s="59" t="s">
        <v>150</v>
      </c>
      <c r="D66" s="58"/>
      <c r="E66" s="56">
        <v>4</v>
      </c>
      <c r="F66" s="58" t="s">
        <v>124</v>
      </c>
      <c r="G66" s="66">
        <v>60</v>
      </c>
      <c r="H66" s="66">
        <f t="shared" si="5"/>
        <v>240</v>
      </c>
      <c r="I66" s="81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2" ht="16.350000000000001" customHeight="1" x14ac:dyDescent="0.3">
      <c r="A67" s="89">
        <v>59</v>
      </c>
      <c r="B67" s="58"/>
      <c r="C67" s="59" t="s">
        <v>151</v>
      </c>
      <c r="D67" s="58"/>
      <c r="E67" s="56">
        <v>3</v>
      </c>
      <c r="F67" s="58" t="s">
        <v>124</v>
      </c>
      <c r="G67" s="66">
        <v>50</v>
      </c>
      <c r="H67" s="66">
        <f t="shared" si="5"/>
        <v>150</v>
      </c>
      <c r="I67" s="81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2" ht="16.350000000000001" customHeight="1" x14ac:dyDescent="0.3">
      <c r="A68" s="89">
        <v>60</v>
      </c>
      <c r="B68" s="58"/>
      <c r="C68" s="59" t="s">
        <v>152</v>
      </c>
      <c r="D68" s="58"/>
      <c r="E68" s="56">
        <v>4</v>
      </c>
      <c r="F68" s="58" t="s">
        <v>124</v>
      </c>
      <c r="G68" s="66">
        <v>180</v>
      </c>
      <c r="H68" s="66">
        <f t="shared" si="5"/>
        <v>720</v>
      </c>
      <c r="I68" s="81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2" ht="16.350000000000001" customHeight="1" x14ac:dyDescent="0.3">
      <c r="A69" s="56">
        <v>61</v>
      </c>
      <c r="B69" s="58"/>
      <c r="C69" s="59" t="s">
        <v>130</v>
      </c>
      <c r="D69" s="58"/>
      <c r="E69" s="56">
        <v>4</v>
      </c>
      <c r="F69" s="58" t="s">
        <v>131</v>
      </c>
      <c r="G69" s="66">
        <v>1800</v>
      </c>
      <c r="H69" s="66">
        <f t="shared" si="5"/>
        <v>7200</v>
      </c>
      <c r="I69" s="81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2" ht="26.4" x14ac:dyDescent="0.3">
      <c r="A70" s="56">
        <v>62</v>
      </c>
      <c r="B70" s="58"/>
      <c r="C70" s="59" t="s">
        <v>153</v>
      </c>
      <c r="D70" s="58"/>
      <c r="E70" s="56">
        <v>190</v>
      </c>
      <c r="F70" s="58" t="s">
        <v>117</v>
      </c>
      <c r="G70" s="66">
        <v>130</v>
      </c>
      <c r="H70" s="66">
        <f t="shared" si="5"/>
        <v>24700</v>
      </c>
      <c r="I70" s="81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2" ht="26.4" x14ac:dyDescent="0.3">
      <c r="A71" s="89">
        <v>63</v>
      </c>
      <c r="B71" s="58"/>
      <c r="C71" s="59" t="s">
        <v>154</v>
      </c>
      <c r="D71" s="58"/>
      <c r="E71" s="56">
        <v>40</v>
      </c>
      <c r="F71" s="58" t="s">
        <v>117</v>
      </c>
      <c r="G71" s="66">
        <v>180</v>
      </c>
      <c r="H71" s="66">
        <f t="shared" si="5"/>
        <v>7200</v>
      </c>
      <c r="I71" s="81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2" ht="16.350000000000001" customHeight="1" x14ac:dyDescent="0.3">
      <c r="A72" s="89">
        <v>64</v>
      </c>
      <c r="B72" s="58"/>
      <c r="C72" s="59" t="s">
        <v>155</v>
      </c>
      <c r="D72" s="58"/>
      <c r="E72" s="56">
        <v>230</v>
      </c>
      <c r="F72" s="58" t="s">
        <v>117</v>
      </c>
      <c r="G72" s="66">
        <v>500</v>
      </c>
      <c r="H72" s="66">
        <f t="shared" si="5"/>
        <v>115000</v>
      </c>
      <c r="I72" s="81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2" ht="16.350000000000001" customHeight="1" x14ac:dyDescent="0.3">
      <c r="A73" s="89">
        <v>65</v>
      </c>
      <c r="B73" s="58"/>
      <c r="C73" s="59" t="s">
        <v>156</v>
      </c>
      <c r="D73" s="58"/>
      <c r="E73" s="56">
        <v>190</v>
      </c>
      <c r="F73" s="58" t="s">
        <v>117</v>
      </c>
      <c r="G73" s="66">
        <v>120</v>
      </c>
      <c r="H73" s="66">
        <f t="shared" si="5"/>
        <v>22800</v>
      </c>
      <c r="I73" s="81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2" ht="16.350000000000001" customHeight="1" x14ac:dyDescent="0.3">
      <c r="A74" s="89">
        <v>66</v>
      </c>
      <c r="B74" s="58"/>
      <c r="C74" s="59" t="s">
        <v>157</v>
      </c>
      <c r="D74" s="58"/>
      <c r="E74" s="56">
        <v>190</v>
      </c>
      <c r="F74" s="58" t="s">
        <v>117</v>
      </c>
      <c r="G74" s="66">
        <v>130</v>
      </c>
      <c r="H74" s="66">
        <f t="shared" si="5"/>
        <v>24700</v>
      </c>
      <c r="I74" s="81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2" ht="16.350000000000001" customHeight="1" x14ac:dyDescent="0.3">
      <c r="A75" s="89">
        <v>67</v>
      </c>
      <c r="B75" s="58"/>
      <c r="C75" s="59" t="s">
        <v>158</v>
      </c>
      <c r="D75" s="58"/>
      <c r="E75" s="56">
        <v>40</v>
      </c>
      <c r="F75" s="58" t="s">
        <v>117</v>
      </c>
      <c r="G75" s="66">
        <v>180</v>
      </c>
      <c r="H75" s="66">
        <f t="shared" si="5"/>
        <v>7200</v>
      </c>
      <c r="I75" s="81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2" ht="16.350000000000001" customHeight="1" x14ac:dyDescent="0.3">
      <c r="A76" s="89">
        <v>68</v>
      </c>
      <c r="B76" s="58"/>
      <c r="C76" s="59" t="s">
        <v>121</v>
      </c>
      <c r="D76" s="58"/>
      <c r="E76" s="56">
        <v>230</v>
      </c>
      <c r="F76" s="58" t="s">
        <v>117</v>
      </c>
      <c r="G76" s="66">
        <v>120</v>
      </c>
      <c r="H76" s="66">
        <f>+E76*G76</f>
        <v>27600</v>
      </c>
      <c r="I76" s="81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2" ht="16.350000000000001" customHeight="1" x14ac:dyDescent="0.3">
      <c r="A77" s="89">
        <v>69</v>
      </c>
      <c r="B77" s="63" t="s">
        <v>29</v>
      </c>
      <c r="C77" s="64" t="s">
        <v>34</v>
      </c>
      <c r="D77" s="63" t="s">
        <v>25</v>
      </c>
      <c r="E77" s="63"/>
      <c r="F77" s="63"/>
      <c r="G77" s="64"/>
      <c r="H77" s="65">
        <f>SUM(H78:H106)</f>
        <v>280000</v>
      </c>
      <c r="I77" s="64" t="s">
        <v>31</v>
      </c>
      <c r="J77" s="80"/>
      <c r="K77" s="80"/>
      <c r="L77" s="80"/>
      <c r="M77" s="80"/>
      <c r="N77" s="80"/>
      <c r="O77" s="80"/>
      <c r="P77" s="80">
        <v>1</v>
      </c>
      <c r="Q77" s="80"/>
      <c r="R77" s="80"/>
      <c r="S77" s="80"/>
      <c r="T77" s="80"/>
      <c r="U77" s="80"/>
      <c r="V77" s="107"/>
    </row>
    <row r="78" spans="1:22" ht="16.350000000000001" customHeight="1" x14ac:dyDescent="0.3">
      <c r="A78" s="89">
        <v>70</v>
      </c>
      <c r="B78" s="58"/>
      <c r="C78" s="59" t="s">
        <v>159</v>
      </c>
      <c r="D78" s="58"/>
      <c r="E78" s="56">
        <v>100</v>
      </c>
      <c r="F78" s="58" t="s">
        <v>117</v>
      </c>
      <c r="G78" s="66">
        <v>120</v>
      </c>
      <c r="H78" s="66">
        <f>+E78*G78</f>
        <v>12000</v>
      </c>
      <c r="I78" s="81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2" ht="16.350000000000001" customHeight="1" x14ac:dyDescent="0.3">
      <c r="A79" s="56">
        <v>71</v>
      </c>
      <c r="B79" s="58"/>
      <c r="C79" s="59" t="s">
        <v>120</v>
      </c>
      <c r="D79" s="58"/>
      <c r="E79" s="56">
        <v>100</v>
      </c>
      <c r="F79" s="58" t="s">
        <v>117</v>
      </c>
      <c r="G79" s="66">
        <v>180</v>
      </c>
      <c r="H79" s="66">
        <f t="shared" ref="H79:H105" si="6">+E79*G79</f>
        <v>18000</v>
      </c>
      <c r="I79" s="81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2" ht="18" customHeight="1" x14ac:dyDescent="0.3">
      <c r="A80" s="56">
        <v>72</v>
      </c>
      <c r="B80" s="58"/>
      <c r="C80" s="59" t="s">
        <v>121</v>
      </c>
      <c r="D80" s="58"/>
      <c r="E80" s="56">
        <v>100</v>
      </c>
      <c r="F80" s="58" t="s">
        <v>105</v>
      </c>
      <c r="G80" s="66">
        <v>120</v>
      </c>
      <c r="H80" s="66">
        <f t="shared" si="6"/>
        <v>12000</v>
      </c>
      <c r="I80" s="81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ht="18" customHeight="1" x14ac:dyDescent="0.3">
      <c r="A81" s="89">
        <v>73</v>
      </c>
      <c r="B81" s="58"/>
      <c r="C81" s="59" t="s">
        <v>155</v>
      </c>
      <c r="D81" s="58"/>
      <c r="E81" s="56">
        <v>100</v>
      </c>
      <c r="F81" s="58" t="s">
        <v>105</v>
      </c>
      <c r="G81" s="66">
        <v>500</v>
      </c>
      <c r="H81" s="66">
        <f t="shared" si="6"/>
        <v>50000</v>
      </c>
      <c r="I81" s="81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ht="16.8" customHeight="1" x14ac:dyDescent="0.3">
      <c r="A82" s="89">
        <v>74</v>
      </c>
      <c r="B82" s="58"/>
      <c r="C82" s="59" t="s">
        <v>160</v>
      </c>
      <c r="D82" s="58"/>
      <c r="E82" s="56">
        <v>100</v>
      </c>
      <c r="F82" s="58" t="s">
        <v>105</v>
      </c>
      <c r="G82" s="66">
        <v>180</v>
      </c>
      <c r="H82" s="66">
        <f t="shared" si="6"/>
        <v>18000</v>
      </c>
      <c r="I82" s="81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ht="16.8" customHeight="1" x14ac:dyDescent="0.3">
      <c r="A83" s="89">
        <v>75</v>
      </c>
      <c r="B83" s="58"/>
      <c r="C83" s="59" t="s">
        <v>161</v>
      </c>
      <c r="D83" s="58"/>
      <c r="E83" s="56">
        <v>3</v>
      </c>
      <c r="F83" s="58" t="s">
        <v>162</v>
      </c>
      <c r="G83" s="66">
        <v>7000</v>
      </c>
      <c r="H83" s="66">
        <f t="shared" si="6"/>
        <v>21000</v>
      </c>
      <c r="I83" s="81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ht="16.8" customHeight="1" x14ac:dyDescent="0.3">
      <c r="A84" s="89">
        <v>76</v>
      </c>
      <c r="B84" s="58"/>
      <c r="C84" s="59" t="s">
        <v>292</v>
      </c>
      <c r="D84" s="58"/>
      <c r="E84" s="56">
        <v>12</v>
      </c>
      <c r="F84" s="58" t="s">
        <v>166</v>
      </c>
      <c r="G84" s="66">
        <v>1000</v>
      </c>
      <c r="H84" s="66">
        <f t="shared" si="6"/>
        <v>12000</v>
      </c>
      <c r="I84" s="81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6.8" customHeight="1" x14ac:dyDescent="0.3">
      <c r="A85" s="89">
        <v>77</v>
      </c>
      <c r="B85" s="58"/>
      <c r="C85" s="59" t="s">
        <v>291</v>
      </c>
      <c r="D85" s="58"/>
      <c r="E85" s="56">
        <v>12</v>
      </c>
      <c r="F85" s="58" t="s">
        <v>166</v>
      </c>
      <c r="G85" s="66">
        <v>1000</v>
      </c>
      <c r="H85" s="66">
        <f t="shared" si="6"/>
        <v>12000</v>
      </c>
      <c r="I85" s="81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6.8" customHeight="1" x14ac:dyDescent="0.3">
      <c r="A86" s="89">
        <v>78</v>
      </c>
      <c r="B86" s="58"/>
      <c r="C86" s="59" t="s">
        <v>238</v>
      </c>
      <c r="D86" s="58"/>
      <c r="E86" s="56">
        <v>8</v>
      </c>
      <c r="F86" s="58" t="s">
        <v>166</v>
      </c>
      <c r="G86" s="66">
        <v>450</v>
      </c>
      <c r="H86" s="66">
        <f t="shared" si="6"/>
        <v>3600</v>
      </c>
      <c r="I86" s="81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6.8" customHeight="1" x14ac:dyDescent="0.3">
      <c r="A87" s="89">
        <v>79</v>
      </c>
      <c r="B87" s="58"/>
      <c r="C87" s="59" t="s">
        <v>163</v>
      </c>
      <c r="D87" s="58"/>
      <c r="E87" s="56">
        <v>11</v>
      </c>
      <c r="F87" s="58" t="s">
        <v>126</v>
      </c>
      <c r="G87" s="66">
        <v>320</v>
      </c>
      <c r="H87" s="66">
        <f t="shared" si="6"/>
        <v>3520</v>
      </c>
      <c r="I87" s="81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16.8" customHeight="1" x14ac:dyDescent="0.3">
      <c r="A88" s="89">
        <v>80</v>
      </c>
      <c r="B88" s="58"/>
      <c r="C88" s="59" t="s">
        <v>164</v>
      </c>
      <c r="D88" s="58"/>
      <c r="E88" s="56">
        <v>10</v>
      </c>
      <c r="F88" s="58" t="s">
        <v>126</v>
      </c>
      <c r="G88" s="66">
        <v>180</v>
      </c>
      <c r="H88" s="66">
        <f t="shared" si="6"/>
        <v>1800</v>
      </c>
      <c r="I88" s="81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ht="16.8" customHeight="1" x14ac:dyDescent="0.3">
      <c r="A89" s="56">
        <v>81</v>
      </c>
      <c r="B89" s="58"/>
      <c r="C89" s="59" t="s">
        <v>165</v>
      </c>
      <c r="D89" s="58"/>
      <c r="E89" s="56">
        <v>100</v>
      </c>
      <c r="F89" s="58" t="s">
        <v>166</v>
      </c>
      <c r="G89" s="66">
        <v>350</v>
      </c>
      <c r="H89" s="66">
        <f t="shared" si="6"/>
        <v>35000</v>
      </c>
      <c r="I89" s="81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ht="16.8" customHeight="1" x14ac:dyDescent="0.3">
      <c r="A90" s="56">
        <v>82</v>
      </c>
      <c r="B90" s="58"/>
      <c r="C90" s="59" t="s">
        <v>167</v>
      </c>
      <c r="D90" s="58"/>
      <c r="E90" s="56">
        <v>100</v>
      </c>
      <c r="F90" s="58" t="s">
        <v>166</v>
      </c>
      <c r="G90" s="66">
        <v>150</v>
      </c>
      <c r="H90" s="66">
        <f t="shared" si="6"/>
        <v>15000</v>
      </c>
      <c r="I90" s="81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ht="18" customHeight="1" x14ac:dyDescent="0.3">
      <c r="A91" s="89">
        <v>83</v>
      </c>
      <c r="B91" s="58"/>
      <c r="C91" s="59" t="s">
        <v>168</v>
      </c>
      <c r="D91" s="58"/>
      <c r="E91" s="56">
        <v>100</v>
      </c>
      <c r="F91" s="58" t="s">
        <v>166</v>
      </c>
      <c r="G91" s="66">
        <v>280</v>
      </c>
      <c r="H91" s="66">
        <f t="shared" si="6"/>
        <v>28000</v>
      </c>
      <c r="I91" s="81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ht="18" customHeight="1" x14ac:dyDescent="0.3">
      <c r="A92" s="89">
        <v>84</v>
      </c>
      <c r="B92" s="58"/>
      <c r="C92" s="59" t="s">
        <v>169</v>
      </c>
      <c r="D92" s="58"/>
      <c r="E92" s="56">
        <v>100</v>
      </c>
      <c r="F92" s="58" t="s">
        <v>166</v>
      </c>
      <c r="G92" s="66">
        <v>120</v>
      </c>
      <c r="H92" s="66">
        <f t="shared" si="6"/>
        <v>12000</v>
      </c>
      <c r="I92" s="81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ht="18" customHeight="1" x14ac:dyDescent="0.3">
      <c r="A93" s="89">
        <v>85</v>
      </c>
      <c r="B93" s="58"/>
      <c r="C93" s="59" t="s">
        <v>125</v>
      </c>
      <c r="D93" s="58"/>
      <c r="E93" s="56">
        <v>100</v>
      </c>
      <c r="F93" s="58" t="s">
        <v>166</v>
      </c>
      <c r="G93" s="66">
        <v>50</v>
      </c>
      <c r="H93" s="66">
        <f t="shared" si="6"/>
        <v>5000</v>
      </c>
      <c r="I93" s="81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ht="18" customHeight="1" x14ac:dyDescent="0.3">
      <c r="A94" s="89">
        <v>86</v>
      </c>
      <c r="B94" s="58"/>
      <c r="C94" s="59" t="s">
        <v>170</v>
      </c>
      <c r="D94" s="58"/>
      <c r="E94" s="56">
        <v>2</v>
      </c>
      <c r="F94" s="58" t="s">
        <v>166</v>
      </c>
      <c r="G94" s="66">
        <v>200.5</v>
      </c>
      <c r="H94" s="66">
        <f t="shared" si="6"/>
        <v>401</v>
      </c>
      <c r="I94" s="81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ht="18" customHeight="1" x14ac:dyDescent="0.3">
      <c r="A95" s="89">
        <v>87</v>
      </c>
      <c r="B95" s="58"/>
      <c r="C95" s="59" t="s">
        <v>171</v>
      </c>
      <c r="D95" s="58"/>
      <c r="E95" s="56">
        <v>3</v>
      </c>
      <c r="F95" s="58" t="s">
        <v>166</v>
      </c>
      <c r="G95" s="66">
        <v>85</v>
      </c>
      <c r="H95" s="66">
        <f t="shared" si="6"/>
        <v>255</v>
      </c>
      <c r="I95" s="81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ht="18" customHeight="1" x14ac:dyDescent="0.3">
      <c r="A96" s="89">
        <v>88</v>
      </c>
      <c r="B96" s="58"/>
      <c r="C96" s="59" t="s">
        <v>172</v>
      </c>
      <c r="D96" s="58"/>
      <c r="E96" s="56">
        <v>2</v>
      </c>
      <c r="F96" s="58" t="s">
        <v>149</v>
      </c>
      <c r="G96" s="66">
        <v>84.5</v>
      </c>
      <c r="H96" s="66">
        <f t="shared" si="6"/>
        <v>169</v>
      </c>
      <c r="I96" s="81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2" ht="18" customHeight="1" x14ac:dyDescent="0.3">
      <c r="A97" s="89">
        <v>89</v>
      </c>
      <c r="B97" s="58"/>
      <c r="C97" s="59" t="s">
        <v>173</v>
      </c>
      <c r="D97" s="58"/>
      <c r="E97" s="56">
        <v>2</v>
      </c>
      <c r="F97" s="58" t="s">
        <v>124</v>
      </c>
      <c r="G97" s="66">
        <v>159</v>
      </c>
      <c r="H97" s="66">
        <f t="shared" si="6"/>
        <v>318</v>
      </c>
      <c r="I97" s="81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2" ht="18" customHeight="1" x14ac:dyDescent="0.3">
      <c r="A98" s="89">
        <v>90</v>
      </c>
      <c r="B98" s="58"/>
      <c r="C98" s="59" t="s">
        <v>174</v>
      </c>
      <c r="D98" s="58"/>
      <c r="E98" s="56">
        <v>5</v>
      </c>
      <c r="F98" s="58" t="s">
        <v>140</v>
      </c>
      <c r="G98" s="66">
        <v>380</v>
      </c>
      <c r="H98" s="66">
        <f t="shared" si="6"/>
        <v>1900</v>
      </c>
      <c r="I98" s="81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2" ht="18" customHeight="1" x14ac:dyDescent="0.3">
      <c r="A99" s="56">
        <v>91</v>
      </c>
      <c r="B99" s="58"/>
      <c r="C99" s="59" t="s">
        <v>175</v>
      </c>
      <c r="D99" s="58"/>
      <c r="E99" s="56">
        <v>5</v>
      </c>
      <c r="F99" s="58" t="s">
        <v>166</v>
      </c>
      <c r="G99" s="66">
        <v>325</v>
      </c>
      <c r="H99" s="66">
        <f t="shared" si="6"/>
        <v>1625</v>
      </c>
      <c r="I99" s="81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2" ht="18" customHeight="1" x14ac:dyDescent="0.3">
      <c r="A100" s="56">
        <v>92</v>
      </c>
      <c r="B100" s="58"/>
      <c r="C100" s="59" t="s">
        <v>176</v>
      </c>
      <c r="D100" s="58"/>
      <c r="E100" s="56">
        <v>5</v>
      </c>
      <c r="F100" s="58" t="s">
        <v>166</v>
      </c>
      <c r="G100" s="66">
        <v>65</v>
      </c>
      <c r="H100" s="66">
        <f t="shared" si="6"/>
        <v>325</v>
      </c>
      <c r="I100" s="81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2" ht="18" customHeight="1" x14ac:dyDescent="0.3">
      <c r="A101" s="89">
        <v>93</v>
      </c>
      <c r="B101" s="58"/>
      <c r="C101" s="59" t="s">
        <v>178</v>
      </c>
      <c r="D101" s="58"/>
      <c r="E101" s="56">
        <v>2</v>
      </c>
      <c r="F101" s="58" t="s">
        <v>146</v>
      </c>
      <c r="G101" s="66">
        <v>350</v>
      </c>
      <c r="H101" s="66">
        <f t="shared" si="6"/>
        <v>700</v>
      </c>
      <c r="I101" s="81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2" ht="18" customHeight="1" x14ac:dyDescent="0.3">
      <c r="A102" s="89">
        <v>94</v>
      </c>
      <c r="B102" s="58"/>
      <c r="C102" s="59" t="s">
        <v>145</v>
      </c>
      <c r="D102" s="58"/>
      <c r="E102" s="56">
        <v>2</v>
      </c>
      <c r="F102" s="58" t="s">
        <v>146</v>
      </c>
      <c r="G102" s="66">
        <v>320</v>
      </c>
      <c r="H102" s="66">
        <f t="shared" si="6"/>
        <v>640</v>
      </c>
      <c r="I102" s="81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2" ht="18" customHeight="1" x14ac:dyDescent="0.3">
      <c r="A103" s="89">
        <v>95</v>
      </c>
      <c r="B103" s="58"/>
      <c r="C103" s="59" t="s">
        <v>179</v>
      </c>
      <c r="D103" s="58"/>
      <c r="E103" s="56">
        <v>4</v>
      </c>
      <c r="F103" s="58" t="s">
        <v>131</v>
      </c>
      <c r="G103" s="66">
        <v>2000</v>
      </c>
      <c r="H103" s="66">
        <f t="shared" si="6"/>
        <v>8000</v>
      </c>
      <c r="I103" s="81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2" ht="18" customHeight="1" x14ac:dyDescent="0.3">
      <c r="A104" s="89">
        <v>96</v>
      </c>
      <c r="B104" s="58"/>
      <c r="C104" s="59" t="s">
        <v>180</v>
      </c>
      <c r="D104" s="58"/>
      <c r="E104" s="56">
        <v>5</v>
      </c>
      <c r="F104" s="58" t="s">
        <v>126</v>
      </c>
      <c r="G104" s="66">
        <v>250</v>
      </c>
      <c r="H104" s="66">
        <f t="shared" si="6"/>
        <v>1250</v>
      </c>
      <c r="I104" s="81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2" ht="18" customHeight="1" x14ac:dyDescent="0.3">
      <c r="A105" s="89">
        <v>97</v>
      </c>
      <c r="B105" s="58"/>
      <c r="C105" s="59" t="s">
        <v>181</v>
      </c>
      <c r="D105" s="58"/>
      <c r="E105" s="56">
        <v>5</v>
      </c>
      <c r="F105" s="58" t="s">
        <v>126</v>
      </c>
      <c r="G105" s="66">
        <v>280</v>
      </c>
      <c r="H105" s="66">
        <f t="shared" si="6"/>
        <v>1400</v>
      </c>
      <c r="I105" s="81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1:22" ht="18" customHeight="1" x14ac:dyDescent="0.3">
      <c r="A106" s="89">
        <v>98</v>
      </c>
      <c r="B106" s="58"/>
      <c r="C106" s="59" t="s">
        <v>182</v>
      </c>
      <c r="D106" s="58"/>
      <c r="E106" s="56">
        <v>1</v>
      </c>
      <c r="F106" s="58" t="s">
        <v>124</v>
      </c>
      <c r="G106" s="66">
        <v>4097</v>
      </c>
      <c r="H106" s="66">
        <f>+E106*G106</f>
        <v>4097</v>
      </c>
      <c r="I106" s="81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1:22" ht="16.350000000000001" customHeight="1" x14ac:dyDescent="0.3">
      <c r="A107" s="89">
        <v>99</v>
      </c>
      <c r="B107" s="63" t="s">
        <v>29</v>
      </c>
      <c r="C107" s="64" t="s">
        <v>35</v>
      </c>
      <c r="D107" s="63" t="s">
        <v>25</v>
      </c>
      <c r="E107" s="63"/>
      <c r="F107" s="63"/>
      <c r="G107" s="64"/>
      <c r="H107" s="65">
        <f>SUM(H108:H134)</f>
        <v>260436</v>
      </c>
      <c r="I107" s="64" t="s">
        <v>31</v>
      </c>
      <c r="J107" s="80"/>
      <c r="K107" s="80"/>
      <c r="L107" s="80"/>
      <c r="M107" s="80">
        <v>1</v>
      </c>
      <c r="N107" s="80"/>
      <c r="O107" s="80"/>
      <c r="P107" s="80"/>
      <c r="Q107" s="80"/>
      <c r="R107" s="80"/>
      <c r="S107" s="80"/>
      <c r="T107" s="80"/>
      <c r="U107" s="80"/>
      <c r="V107" s="107"/>
    </row>
    <row r="108" spans="1:22" ht="16.350000000000001" customHeight="1" x14ac:dyDescent="0.3">
      <c r="A108" s="89">
        <v>100</v>
      </c>
      <c r="B108" s="58"/>
      <c r="C108" s="59" t="s">
        <v>159</v>
      </c>
      <c r="D108" s="58"/>
      <c r="E108" s="56">
        <v>90</v>
      </c>
      <c r="F108" s="58" t="s">
        <v>117</v>
      </c>
      <c r="G108" s="66">
        <v>120</v>
      </c>
      <c r="H108" s="66">
        <f>+E108*G108</f>
        <v>10800</v>
      </c>
      <c r="I108" s="81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1:22" ht="16.350000000000001" customHeight="1" x14ac:dyDescent="0.3">
      <c r="A109" s="56">
        <v>101</v>
      </c>
      <c r="B109" s="58"/>
      <c r="C109" s="59" t="s">
        <v>120</v>
      </c>
      <c r="D109" s="58"/>
      <c r="E109" s="56">
        <v>90</v>
      </c>
      <c r="F109" s="58" t="s">
        <v>117</v>
      </c>
      <c r="G109" s="66">
        <v>180</v>
      </c>
      <c r="H109" s="66">
        <f t="shared" ref="H109:H140" si="7">+E109*G109</f>
        <v>16200</v>
      </c>
      <c r="I109" s="81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1:22" ht="16.350000000000001" customHeight="1" x14ac:dyDescent="0.3">
      <c r="A110" s="56">
        <v>102</v>
      </c>
      <c r="B110" s="58"/>
      <c r="C110" s="59" t="s">
        <v>183</v>
      </c>
      <c r="D110" s="58"/>
      <c r="E110" s="56">
        <v>90</v>
      </c>
      <c r="F110" s="58" t="s">
        <v>117</v>
      </c>
      <c r="G110" s="66">
        <v>120</v>
      </c>
      <c r="H110" s="66">
        <f t="shared" si="7"/>
        <v>10800</v>
      </c>
      <c r="I110" s="81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2" ht="16.350000000000001" customHeight="1" x14ac:dyDescent="0.3">
      <c r="A111" s="89">
        <v>103</v>
      </c>
      <c r="B111" s="58"/>
      <c r="C111" s="59" t="s">
        <v>160</v>
      </c>
      <c r="D111" s="58"/>
      <c r="E111" s="56">
        <v>90</v>
      </c>
      <c r="F111" s="58" t="s">
        <v>166</v>
      </c>
      <c r="G111" s="66">
        <v>180</v>
      </c>
      <c r="H111" s="66">
        <f t="shared" si="7"/>
        <v>16200</v>
      </c>
      <c r="I111" s="81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2" ht="16.350000000000001" customHeight="1" x14ac:dyDescent="0.3">
      <c r="A112" s="89">
        <v>104</v>
      </c>
      <c r="B112" s="58"/>
      <c r="C112" s="59" t="s">
        <v>164</v>
      </c>
      <c r="D112" s="58"/>
      <c r="E112" s="56">
        <v>10</v>
      </c>
      <c r="F112" s="58" t="s">
        <v>126</v>
      </c>
      <c r="G112" s="66">
        <v>180</v>
      </c>
      <c r="H112" s="66">
        <f t="shared" si="7"/>
        <v>1800</v>
      </c>
      <c r="I112" s="81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 ht="16.350000000000001" customHeight="1" x14ac:dyDescent="0.3">
      <c r="A113" s="89">
        <v>105</v>
      </c>
      <c r="B113" s="58"/>
      <c r="C113" s="59" t="s">
        <v>165</v>
      </c>
      <c r="D113" s="58"/>
      <c r="E113" s="56">
        <v>90</v>
      </c>
      <c r="F113" s="58" t="s">
        <v>166</v>
      </c>
      <c r="G113" s="66">
        <v>350</v>
      </c>
      <c r="H113" s="66">
        <f t="shared" si="7"/>
        <v>31500</v>
      </c>
      <c r="I113" s="81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 ht="16.350000000000001" customHeight="1" x14ac:dyDescent="0.3">
      <c r="A114" s="89">
        <v>106</v>
      </c>
      <c r="B114" s="58"/>
      <c r="C114" s="59" t="s">
        <v>125</v>
      </c>
      <c r="D114" s="58"/>
      <c r="E114" s="56">
        <v>90</v>
      </c>
      <c r="F114" s="58" t="s">
        <v>166</v>
      </c>
      <c r="G114" s="66">
        <v>50</v>
      </c>
      <c r="H114" s="66">
        <f t="shared" si="7"/>
        <v>4500</v>
      </c>
      <c r="I114" s="81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 ht="16.350000000000001" customHeight="1" x14ac:dyDescent="0.3">
      <c r="A115" s="89">
        <v>107</v>
      </c>
      <c r="B115" s="58"/>
      <c r="C115" s="59" t="s">
        <v>167</v>
      </c>
      <c r="D115" s="58"/>
      <c r="E115" s="56">
        <v>100</v>
      </c>
      <c r="F115" s="58" t="s">
        <v>166</v>
      </c>
      <c r="G115" s="66">
        <v>150</v>
      </c>
      <c r="H115" s="66">
        <f t="shared" si="7"/>
        <v>15000</v>
      </c>
      <c r="I115" s="81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 ht="16.350000000000001" customHeight="1" x14ac:dyDescent="0.3">
      <c r="A116" s="89">
        <v>108</v>
      </c>
      <c r="B116" s="58"/>
      <c r="C116" s="59" t="s">
        <v>177</v>
      </c>
      <c r="D116" s="58"/>
      <c r="E116" s="56">
        <v>15</v>
      </c>
      <c r="F116" s="58" t="s">
        <v>124</v>
      </c>
      <c r="G116" s="66">
        <v>500</v>
      </c>
      <c r="H116" s="66">
        <f t="shared" si="7"/>
        <v>7500</v>
      </c>
      <c r="I116" s="81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 ht="16.350000000000001" customHeight="1" x14ac:dyDescent="0.3">
      <c r="A117" s="89">
        <v>109</v>
      </c>
      <c r="B117" s="58"/>
      <c r="C117" s="59" t="s">
        <v>163</v>
      </c>
      <c r="D117" s="58"/>
      <c r="E117" s="56">
        <v>6</v>
      </c>
      <c r="F117" s="58" t="s">
        <v>126</v>
      </c>
      <c r="G117" s="66">
        <v>320</v>
      </c>
      <c r="H117" s="66">
        <f t="shared" si="7"/>
        <v>1920</v>
      </c>
      <c r="I117" s="81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 ht="16.350000000000001" customHeight="1" x14ac:dyDescent="0.3">
      <c r="A118" s="89">
        <v>110</v>
      </c>
      <c r="B118" s="58"/>
      <c r="C118" s="59" t="s">
        <v>343</v>
      </c>
      <c r="D118" s="58"/>
      <c r="E118" s="56">
        <v>90</v>
      </c>
      <c r="F118" s="58" t="s">
        <v>166</v>
      </c>
      <c r="G118" s="66">
        <v>280</v>
      </c>
      <c r="H118" s="66">
        <f t="shared" si="7"/>
        <v>25200</v>
      </c>
      <c r="I118" s="81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 ht="16.350000000000001" customHeight="1" x14ac:dyDescent="0.3">
      <c r="A119" s="56">
        <v>111</v>
      </c>
      <c r="B119" s="58"/>
      <c r="C119" s="59" t="s">
        <v>184</v>
      </c>
      <c r="D119" s="58"/>
      <c r="E119" s="56">
        <v>1</v>
      </c>
      <c r="F119" s="58" t="s">
        <v>124</v>
      </c>
      <c r="G119" s="66">
        <f>938+10</f>
        <v>948</v>
      </c>
      <c r="H119" s="66">
        <f>+E119*G119</f>
        <v>948</v>
      </c>
      <c r="I119" s="81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 ht="16.350000000000001" customHeight="1" x14ac:dyDescent="0.3">
      <c r="A120" s="56">
        <v>112</v>
      </c>
      <c r="B120" s="58"/>
      <c r="C120" s="59" t="s">
        <v>169</v>
      </c>
      <c r="D120" s="58"/>
      <c r="E120" s="56">
        <v>90</v>
      </c>
      <c r="F120" s="58" t="s">
        <v>166</v>
      </c>
      <c r="G120" s="66">
        <v>120</v>
      </c>
      <c r="H120" s="66">
        <f t="shared" si="7"/>
        <v>10800</v>
      </c>
      <c r="I120" s="81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 ht="16.350000000000001" customHeight="1" x14ac:dyDescent="0.3">
      <c r="A121" s="89">
        <v>113</v>
      </c>
      <c r="B121" s="58"/>
      <c r="C121" s="59" t="s">
        <v>170</v>
      </c>
      <c r="D121" s="58"/>
      <c r="E121" s="56">
        <v>2</v>
      </c>
      <c r="F121" s="58" t="s">
        <v>166</v>
      </c>
      <c r="G121" s="66">
        <v>200.5</v>
      </c>
      <c r="H121" s="66">
        <f t="shared" si="7"/>
        <v>401</v>
      </c>
      <c r="I121" s="81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 ht="16.350000000000001" customHeight="1" x14ac:dyDescent="0.3">
      <c r="A122" s="89">
        <v>114</v>
      </c>
      <c r="B122" s="58"/>
      <c r="C122" s="59" t="s">
        <v>171</v>
      </c>
      <c r="D122" s="58"/>
      <c r="E122" s="56">
        <v>2</v>
      </c>
      <c r="F122" s="58" t="s">
        <v>166</v>
      </c>
      <c r="G122" s="66">
        <v>85</v>
      </c>
      <c r="H122" s="66">
        <f t="shared" si="7"/>
        <v>170</v>
      </c>
      <c r="I122" s="81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 ht="16.350000000000001" customHeight="1" x14ac:dyDescent="0.3">
      <c r="A123" s="89">
        <v>115</v>
      </c>
      <c r="B123" s="58"/>
      <c r="C123" s="59" t="s">
        <v>172</v>
      </c>
      <c r="D123" s="58"/>
      <c r="E123" s="56">
        <v>2</v>
      </c>
      <c r="F123" s="58" t="s">
        <v>149</v>
      </c>
      <c r="G123" s="66">
        <v>84.5</v>
      </c>
      <c r="H123" s="66">
        <f t="shared" si="7"/>
        <v>169</v>
      </c>
      <c r="I123" s="81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 ht="16.350000000000001" customHeight="1" x14ac:dyDescent="0.3">
      <c r="A124" s="89">
        <v>116</v>
      </c>
      <c r="B124" s="58"/>
      <c r="C124" s="59" t="s">
        <v>173</v>
      </c>
      <c r="D124" s="58"/>
      <c r="E124" s="56">
        <v>1</v>
      </c>
      <c r="F124" s="58" t="s">
        <v>124</v>
      </c>
      <c r="G124" s="66">
        <v>159</v>
      </c>
      <c r="H124" s="66">
        <f t="shared" si="7"/>
        <v>159</v>
      </c>
      <c r="I124" s="81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 ht="16.350000000000001" customHeight="1" x14ac:dyDescent="0.3">
      <c r="A125" s="89">
        <v>117</v>
      </c>
      <c r="B125" s="58"/>
      <c r="C125" s="59" t="s">
        <v>174</v>
      </c>
      <c r="D125" s="58"/>
      <c r="E125" s="56">
        <v>5</v>
      </c>
      <c r="F125" s="58" t="s">
        <v>140</v>
      </c>
      <c r="G125" s="66">
        <v>380</v>
      </c>
      <c r="H125" s="66">
        <f t="shared" si="7"/>
        <v>1900</v>
      </c>
      <c r="I125" s="81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 ht="16.350000000000001" customHeight="1" x14ac:dyDescent="0.3">
      <c r="A126" s="89">
        <v>118</v>
      </c>
      <c r="B126" s="58"/>
      <c r="C126" s="59" t="s">
        <v>175</v>
      </c>
      <c r="D126" s="58"/>
      <c r="E126" s="56">
        <v>5</v>
      </c>
      <c r="F126" s="58" t="s">
        <v>166</v>
      </c>
      <c r="G126" s="66">
        <v>325</v>
      </c>
      <c r="H126" s="66">
        <f t="shared" si="7"/>
        <v>1625</v>
      </c>
      <c r="I126" s="81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 ht="16.350000000000001" customHeight="1" x14ac:dyDescent="0.3">
      <c r="A127" s="89">
        <v>119</v>
      </c>
      <c r="B127" s="58"/>
      <c r="C127" s="59" t="s">
        <v>176</v>
      </c>
      <c r="D127" s="58"/>
      <c r="E127" s="56">
        <v>5</v>
      </c>
      <c r="F127" s="58" t="s">
        <v>166</v>
      </c>
      <c r="G127" s="66">
        <v>65</v>
      </c>
      <c r="H127" s="66">
        <f t="shared" si="7"/>
        <v>325</v>
      </c>
      <c r="I127" s="81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 ht="16.350000000000001" customHeight="1" x14ac:dyDescent="0.3">
      <c r="A128" s="89">
        <v>120</v>
      </c>
      <c r="B128" s="58"/>
      <c r="C128" s="59" t="s">
        <v>342</v>
      </c>
      <c r="D128" s="58"/>
      <c r="E128" s="56">
        <v>2</v>
      </c>
      <c r="F128" s="58" t="s">
        <v>146</v>
      </c>
      <c r="G128" s="66">
        <v>298.5</v>
      </c>
      <c r="H128" s="66">
        <f t="shared" si="7"/>
        <v>597</v>
      </c>
      <c r="I128" s="81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2" ht="16.350000000000001" customHeight="1" x14ac:dyDescent="0.3">
      <c r="A129" s="56">
        <v>121</v>
      </c>
      <c r="B129" s="58"/>
      <c r="C129" s="59" t="s">
        <v>145</v>
      </c>
      <c r="D129" s="58"/>
      <c r="E129" s="56">
        <v>2</v>
      </c>
      <c r="F129" s="58" t="s">
        <v>146</v>
      </c>
      <c r="G129" s="66">
        <v>306</v>
      </c>
      <c r="H129" s="66">
        <f t="shared" si="7"/>
        <v>612</v>
      </c>
      <c r="I129" s="81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2" ht="16.350000000000001" customHeight="1" x14ac:dyDescent="0.3">
      <c r="A130" s="56">
        <v>122</v>
      </c>
      <c r="B130" s="58"/>
      <c r="C130" s="59" t="s">
        <v>341</v>
      </c>
      <c r="D130" s="58"/>
      <c r="E130" s="56">
        <v>5</v>
      </c>
      <c r="F130" s="58" t="s">
        <v>131</v>
      </c>
      <c r="G130" s="66">
        <v>2000</v>
      </c>
      <c r="H130" s="66">
        <f t="shared" si="7"/>
        <v>10000</v>
      </c>
      <c r="I130" s="81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2" ht="16.350000000000001" customHeight="1" x14ac:dyDescent="0.3">
      <c r="A131" s="89">
        <v>123</v>
      </c>
      <c r="B131" s="58"/>
      <c r="C131" s="59" t="s">
        <v>180</v>
      </c>
      <c r="D131" s="58"/>
      <c r="E131" s="56">
        <v>3</v>
      </c>
      <c r="F131" s="58" t="s">
        <v>126</v>
      </c>
      <c r="G131" s="66">
        <v>250</v>
      </c>
      <c r="H131" s="66">
        <f t="shared" si="7"/>
        <v>750</v>
      </c>
      <c r="I131" s="81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2" ht="16.350000000000001" customHeight="1" x14ac:dyDescent="0.3">
      <c r="A132" s="89">
        <v>124</v>
      </c>
      <c r="B132" s="58"/>
      <c r="C132" s="59" t="s">
        <v>181</v>
      </c>
      <c r="D132" s="58"/>
      <c r="E132" s="56">
        <v>2</v>
      </c>
      <c r="F132" s="58" t="s">
        <v>126</v>
      </c>
      <c r="G132" s="66">
        <v>280</v>
      </c>
      <c r="H132" s="66">
        <f t="shared" si="7"/>
        <v>560</v>
      </c>
      <c r="I132" s="81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2" ht="16.350000000000001" customHeight="1" x14ac:dyDescent="0.3">
      <c r="A133" s="89">
        <v>125</v>
      </c>
      <c r="B133" s="58"/>
      <c r="C133" s="59" t="s">
        <v>155</v>
      </c>
      <c r="D133" s="58"/>
      <c r="E133" s="56">
        <v>150</v>
      </c>
      <c r="F133" s="58" t="s">
        <v>105</v>
      </c>
      <c r="G133" s="66">
        <v>500</v>
      </c>
      <c r="H133" s="66">
        <f t="shared" si="7"/>
        <v>75000</v>
      </c>
      <c r="I133" s="81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2" ht="16.350000000000001" customHeight="1" x14ac:dyDescent="0.3">
      <c r="A134" s="89">
        <v>126</v>
      </c>
      <c r="B134" s="58"/>
      <c r="C134" s="59" t="s">
        <v>185</v>
      </c>
      <c r="D134" s="58"/>
      <c r="E134" s="56">
        <v>3</v>
      </c>
      <c r="F134" s="58" t="s">
        <v>162</v>
      </c>
      <c r="G134" s="66">
        <v>5000</v>
      </c>
      <c r="H134" s="66">
        <f t="shared" si="7"/>
        <v>15000</v>
      </c>
      <c r="I134" s="81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2" ht="31.2" customHeight="1" x14ac:dyDescent="0.3">
      <c r="A135" s="89">
        <v>127</v>
      </c>
      <c r="B135" s="63" t="s">
        <v>29</v>
      </c>
      <c r="C135" s="64" t="s">
        <v>28</v>
      </c>
      <c r="D135" s="63" t="s">
        <v>367</v>
      </c>
      <c r="E135" s="63"/>
      <c r="F135" s="63"/>
      <c r="G135" s="64"/>
      <c r="H135" s="65">
        <f>SUM(H136:H140)</f>
        <v>8000</v>
      </c>
      <c r="I135" s="64" t="s">
        <v>31</v>
      </c>
      <c r="J135" s="80"/>
      <c r="K135" s="80">
        <v>1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107"/>
    </row>
    <row r="136" spans="1:22" ht="16.350000000000001" customHeight="1" x14ac:dyDescent="0.3">
      <c r="A136" s="89">
        <v>128</v>
      </c>
      <c r="B136" s="58"/>
      <c r="C136" s="59" t="s">
        <v>159</v>
      </c>
      <c r="D136" s="58"/>
      <c r="E136" s="56">
        <v>4</v>
      </c>
      <c r="F136" s="58" t="s">
        <v>117</v>
      </c>
      <c r="G136" s="66">
        <v>120</v>
      </c>
      <c r="H136" s="66">
        <f>+E136*G136</f>
        <v>480</v>
      </c>
      <c r="I136" s="81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2" ht="16.350000000000001" customHeight="1" x14ac:dyDescent="0.3">
      <c r="A137" s="89">
        <v>129</v>
      </c>
      <c r="B137" s="58"/>
      <c r="C137" s="59" t="s">
        <v>163</v>
      </c>
      <c r="D137" s="58"/>
      <c r="E137" s="56">
        <v>2</v>
      </c>
      <c r="F137" s="58" t="s">
        <v>126</v>
      </c>
      <c r="G137" s="66">
        <v>320</v>
      </c>
      <c r="H137" s="66">
        <f>+E137*G137</f>
        <v>640</v>
      </c>
      <c r="I137" s="81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2" ht="16.350000000000001" customHeight="1" x14ac:dyDescent="0.3">
      <c r="A138" s="89">
        <v>130</v>
      </c>
      <c r="B138" s="58"/>
      <c r="C138" s="59" t="s">
        <v>343</v>
      </c>
      <c r="D138" s="58"/>
      <c r="E138" s="56">
        <v>4</v>
      </c>
      <c r="F138" s="58" t="s">
        <v>124</v>
      </c>
      <c r="G138" s="66">
        <v>280</v>
      </c>
      <c r="H138" s="66">
        <f>+E138*G138</f>
        <v>1120</v>
      </c>
      <c r="I138" s="81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2" ht="16.350000000000001" customHeight="1" x14ac:dyDescent="0.3">
      <c r="A139" s="56">
        <v>131</v>
      </c>
      <c r="B139" s="58"/>
      <c r="C139" s="59" t="s">
        <v>174</v>
      </c>
      <c r="D139" s="58"/>
      <c r="E139" s="56">
        <v>2</v>
      </c>
      <c r="F139" s="58" t="s">
        <v>140</v>
      </c>
      <c r="G139" s="66">
        <v>380</v>
      </c>
      <c r="H139" s="66">
        <f>+E139*G139</f>
        <v>760</v>
      </c>
      <c r="I139" s="81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2" ht="16.350000000000001" customHeight="1" x14ac:dyDescent="0.3">
      <c r="A140" s="56">
        <v>132</v>
      </c>
      <c r="B140" s="58"/>
      <c r="C140" s="59" t="s">
        <v>292</v>
      </c>
      <c r="D140" s="58"/>
      <c r="E140" s="56">
        <v>5</v>
      </c>
      <c r="F140" s="58" t="s">
        <v>124</v>
      </c>
      <c r="G140" s="66">
        <v>1000</v>
      </c>
      <c r="H140" s="66">
        <f t="shared" si="7"/>
        <v>5000</v>
      </c>
      <c r="I140" s="81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2" ht="16.2" customHeight="1" x14ac:dyDescent="0.3">
      <c r="A141" s="89">
        <v>133</v>
      </c>
      <c r="B141" s="63" t="s">
        <v>29</v>
      </c>
      <c r="C141" s="64" t="s">
        <v>33</v>
      </c>
      <c r="D141" s="63" t="s">
        <v>25</v>
      </c>
      <c r="E141" s="63"/>
      <c r="F141" s="63"/>
      <c r="G141" s="64"/>
      <c r="H141" s="65">
        <f>SUM(H142:H179)</f>
        <v>800000</v>
      </c>
      <c r="I141" s="64" t="s">
        <v>31</v>
      </c>
      <c r="J141" s="80"/>
      <c r="K141" s="80"/>
      <c r="L141" s="80"/>
      <c r="M141" s="80"/>
      <c r="N141" s="80"/>
      <c r="O141" s="80"/>
      <c r="P141" s="80"/>
      <c r="Q141" s="80"/>
      <c r="R141" s="80"/>
      <c r="S141" s="80">
        <v>1</v>
      </c>
      <c r="T141" s="80"/>
      <c r="U141" s="80"/>
      <c r="V141" s="107"/>
    </row>
    <row r="142" spans="1:22" ht="16.350000000000001" customHeight="1" x14ac:dyDescent="0.3">
      <c r="A142" s="89">
        <v>134</v>
      </c>
      <c r="B142" s="58"/>
      <c r="C142" s="59" t="s">
        <v>123</v>
      </c>
      <c r="D142" s="58"/>
      <c r="E142" s="56">
        <v>350</v>
      </c>
      <c r="F142" s="58" t="s">
        <v>124</v>
      </c>
      <c r="G142" s="66">
        <v>100</v>
      </c>
      <c r="H142" s="66">
        <f>+E142*G142</f>
        <v>35000</v>
      </c>
      <c r="I142" s="81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2" ht="16.350000000000001" customHeight="1" x14ac:dyDescent="0.3">
      <c r="A143" s="89">
        <v>135</v>
      </c>
      <c r="B143" s="58"/>
      <c r="C143" s="59" t="s">
        <v>125</v>
      </c>
      <c r="D143" s="58"/>
      <c r="E143" s="56">
        <v>350</v>
      </c>
      <c r="F143" s="58" t="s">
        <v>124</v>
      </c>
      <c r="G143" s="66">
        <v>20</v>
      </c>
      <c r="H143" s="66">
        <f t="shared" ref="H143:H179" si="8">+E143*G143</f>
        <v>7000</v>
      </c>
      <c r="I143" s="81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2" ht="16.350000000000001" customHeight="1" x14ac:dyDescent="0.3">
      <c r="A144" s="89">
        <v>136</v>
      </c>
      <c r="B144" s="58"/>
      <c r="C144" s="59" t="s">
        <v>135</v>
      </c>
      <c r="D144" s="58"/>
      <c r="E144" s="56">
        <v>350</v>
      </c>
      <c r="F144" s="58" t="s">
        <v>124</v>
      </c>
      <c r="G144" s="66">
        <v>200</v>
      </c>
      <c r="H144" s="66">
        <f t="shared" si="8"/>
        <v>70000</v>
      </c>
      <c r="I144" s="81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 ht="16.350000000000001" customHeight="1" x14ac:dyDescent="0.3">
      <c r="A145" s="89">
        <v>137</v>
      </c>
      <c r="B145" s="58"/>
      <c r="C145" s="59" t="s">
        <v>136</v>
      </c>
      <c r="D145" s="58"/>
      <c r="E145" s="56">
        <v>350</v>
      </c>
      <c r="F145" s="58" t="s">
        <v>124</v>
      </c>
      <c r="G145" s="66">
        <v>55</v>
      </c>
      <c r="H145" s="66">
        <f t="shared" si="8"/>
        <v>19250</v>
      </c>
      <c r="I145" s="81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ht="16.350000000000001" customHeight="1" x14ac:dyDescent="0.3">
      <c r="A146" s="89">
        <v>138</v>
      </c>
      <c r="B146" s="58"/>
      <c r="C146" s="59" t="s">
        <v>129</v>
      </c>
      <c r="D146" s="58"/>
      <c r="E146" s="56">
        <v>350</v>
      </c>
      <c r="F146" s="58" t="s">
        <v>124</v>
      </c>
      <c r="G146" s="66">
        <v>25</v>
      </c>
      <c r="H146" s="66">
        <f t="shared" si="8"/>
        <v>8750</v>
      </c>
      <c r="I146" s="81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ht="16.350000000000001" customHeight="1" x14ac:dyDescent="0.3">
      <c r="A147" s="89">
        <v>139</v>
      </c>
      <c r="B147" s="58"/>
      <c r="C147" s="59" t="s">
        <v>137</v>
      </c>
      <c r="D147" s="58"/>
      <c r="E147" s="56">
        <v>350</v>
      </c>
      <c r="F147" s="58" t="s">
        <v>124</v>
      </c>
      <c r="G147" s="66">
        <v>50</v>
      </c>
      <c r="H147" s="66">
        <f t="shared" si="8"/>
        <v>17500</v>
      </c>
      <c r="I147" s="81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ht="16.350000000000001" customHeight="1" x14ac:dyDescent="0.3">
      <c r="A148" s="89">
        <v>140</v>
      </c>
      <c r="B148" s="58"/>
      <c r="C148" s="59" t="s">
        <v>138</v>
      </c>
      <c r="D148" s="58"/>
      <c r="E148" s="56">
        <v>10</v>
      </c>
      <c r="F148" s="58" t="s">
        <v>124</v>
      </c>
      <c r="G148" s="66">
        <v>450</v>
      </c>
      <c r="H148" s="66">
        <f t="shared" si="8"/>
        <v>4500</v>
      </c>
      <c r="I148" s="81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 ht="16.350000000000001" customHeight="1" x14ac:dyDescent="0.3">
      <c r="A149" s="56">
        <v>141</v>
      </c>
      <c r="B149" s="58"/>
      <c r="C149" s="59" t="s">
        <v>139</v>
      </c>
      <c r="D149" s="58"/>
      <c r="E149" s="56">
        <v>5</v>
      </c>
      <c r="F149" s="58" t="s">
        <v>140</v>
      </c>
      <c r="G149" s="66">
        <v>380</v>
      </c>
      <c r="H149" s="66">
        <f t="shared" si="8"/>
        <v>1900</v>
      </c>
      <c r="I149" s="81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 ht="16.350000000000001" customHeight="1" x14ac:dyDescent="0.3">
      <c r="A150" s="56">
        <v>142</v>
      </c>
      <c r="B150" s="58"/>
      <c r="C150" s="59" t="s">
        <v>141</v>
      </c>
      <c r="D150" s="58"/>
      <c r="E150" s="56">
        <v>5</v>
      </c>
      <c r="F150" s="58" t="s">
        <v>140</v>
      </c>
      <c r="G150" s="66">
        <v>480</v>
      </c>
      <c r="H150" s="66">
        <f t="shared" si="8"/>
        <v>2400</v>
      </c>
      <c r="I150" s="81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 ht="16.350000000000001" customHeight="1" x14ac:dyDescent="0.3">
      <c r="A151" s="89">
        <v>143</v>
      </c>
      <c r="B151" s="58"/>
      <c r="C151" s="59" t="s">
        <v>128</v>
      </c>
      <c r="D151" s="58"/>
      <c r="E151" s="56">
        <v>5</v>
      </c>
      <c r="F151" s="58" t="s">
        <v>126</v>
      </c>
      <c r="G151" s="66">
        <v>130</v>
      </c>
      <c r="H151" s="66">
        <f t="shared" si="8"/>
        <v>650</v>
      </c>
      <c r="I151" s="81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 ht="16.350000000000001" customHeight="1" x14ac:dyDescent="0.3">
      <c r="A152" s="89">
        <v>144</v>
      </c>
      <c r="B152" s="58"/>
      <c r="C152" s="59" t="s">
        <v>142</v>
      </c>
      <c r="D152" s="58"/>
      <c r="E152" s="56">
        <v>5</v>
      </c>
      <c r="F152" s="58" t="s">
        <v>126</v>
      </c>
      <c r="G152" s="66">
        <v>375</v>
      </c>
      <c r="H152" s="66">
        <f t="shared" si="8"/>
        <v>1875</v>
      </c>
      <c r="I152" s="81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 ht="16.350000000000001" customHeight="1" x14ac:dyDescent="0.3">
      <c r="A153" s="89">
        <v>145</v>
      </c>
      <c r="B153" s="58"/>
      <c r="C153" s="59" t="s">
        <v>143</v>
      </c>
      <c r="D153" s="58"/>
      <c r="E153" s="56">
        <v>55</v>
      </c>
      <c r="F153" s="58" t="s">
        <v>124</v>
      </c>
      <c r="G153" s="66">
        <v>650</v>
      </c>
      <c r="H153" s="66">
        <f t="shared" si="8"/>
        <v>35750</v>
      </c>
      <c r="I153" s="81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 ht="16.350000000000001" customHeight="1" x14ac:dyDescent="0.3">
      <c r="A154" s="89">
        <v>146</v>
      </c>
      <c r="B154" s="58"/>
      <c r="C154" s="59" t="s">
        <v>145</v>
      </c>
      <c r="D154" s="58"/>
      <c r="E154" s="56">
        <v>5</v>
      </c>
      <c r="F154" s="58" t="s">
        <v>146</v>
      </c>
      <c r="G154" s="66">
        <v>150</v>
      </c>
      <c r="H154" s="66">
        <f t="shared" si="8"/>
        <v>750</v>
      </c>
      <c r="I154" s="81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 ht="16.350000000000001" customHeight="1" x14ac:dyDescent="0.3">
      <c r="A155" s="89">
        <v>147</v>
      </c>
      <c r="B155" s="58"/>
      <c r="C155" s="59" t="s">
        <v>147</v>
      </c>
      <c r="D155" s="58"/>
      <c r="E155" s="56">
        <v>5</v>
      </c>
      <c r="F155" s="58" t="s">
        <v>146</v>
      </c>
      <c r="G155" s="66">
        <v>190</v>
      </c>
      <c r="H155" s="66">
        <f t="shared" si="8"/>
        <v>950</v>
      </c>
      <c r="I155" s="81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 ht="16.350000000000001" customHeight="1" x14ac:dyDescent="0.3">
      <c r="A156" s="89">
        <v>148</v>
      </c>
      <c r="B156" s="58"/>
      <c r="C156" s="59" t="s">
        <v>148</v>
      </c>
      <c r="D156" s="58"/>
      <c r="E156" s="56">
        <v>15</v>
      </c>
      <c r="F156" s="58" t="s">
        <v>149</v>
      </c>
      <c r="G156" s="66">
        <v>250</v>
      </c>
      <c r="H156" s="66">
        <f t="shared" si="8"/>
        <v>3750</v>
      </c>
      <c r="I156" s="81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 ht="16.350000000000001" customHeight="1" x14ac:dyDescent="0.3">
      <c r="A157" s="89">
        <v>149</v>
      </c>
      <c r="B157" s="58"/>
      <c r="C157" s="59" t="s">
        <v>150</v>
      </c>
      <c r="D157" s="58"/>
      <c r="E157" s="56">
        <v>10</v>
      </c>
      <c r="F157" s="58" t="s">
        <v>124</v>
      </c>
      <c r="G157" s="66">
        <v>60</v>
      </c>
      <c r="H157" s="66">
        <f t="shared" si="8"/>
        <v>600</v>
      </c>
      <c r="I157" s="81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 ht="16.350000000000001" customHeight="1" x14ac:dyDescent="0.3">
      <c r="A158" s="89">
        <v>150</v>
      </c>
      <c r="B158" s="58"/>
      <c r="C158" s="59" t="s">
        <v>151</v>
      </c>
      <c r="D158" s="58"/>
      <c r="E158" s="56">
        <v>10</v>
      </c>
      <c r="F158" s="58" t="s">
        <v>124</v>
      </c>
      <c r="G158" s="66">
        <v>50</v>
      </c>
      <c r="H158" s="66">
        <f t="shared" si="8"/>
        <v>500</v>
      </c>
      <c r="I158" s="81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 ht="16.350000000000001" customHeight="1" x14ac:dyDescent="0.3">
      <c r="A159" s="56">
        <v>151</v>
      </c>
      <c r="B159" s="58"/>
      <c r="C159" s="59" t="s">
        <v>152</v>
      </c>
      <c r="D159" s="58"/>
      <c r="E159" s="56">
        <v>1</v>
      </c>
      <c r="F159" s="58" t="s">
        <v>124</v>
      </c>
      <c r="G159" s="66">
        <v>180</v>
      </c>
      <c r="H159" s="66">
        <f t="shared" si="8"/>
        <v>180</v>
      </c>
      <c r="I159" s="81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 ht="18" customHeight="1" x14ac:dyDescent="0.3">
      <c r="A160" s="56">
        <v>152</v>
      </c>
      <c r="B160" s="58"/>
      <c r="C160" s="59" t="s">
        <v>186</v>
      </c>
      <c r="D160" s="58"/>
      <c r="E160" s="56">
        <v>15</v>
      </c>
      <c r="F160" s="58" t="s">
        <v>117</v>
      </c>
      <c r="G160" s="66">
        <v>120</v>
      </c>
      <c r="H160" s="66">
        <f t="shared" si="8"/>
        <v>1800</v>
      </c>
      <c r="I160" s="81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 ht="26.4" x14ac:dyDescent="0.3">
      <c r="A161" s="89">
        <v>153</v>
      </c>
      <c r="B161" s="58"/>
      <c r="C161" s="59" t="s">
        <v>154</v>
      </c>
      <c r="D161" s="58"/>
      <c r="E161" s="56">
        <v>10</v>
      </c>
      <c r="F161" s="58" t="s">
        <v>117</v>
      </c>
      <c r="G161" s="66">
        <v>180</v>
      </c>
      <c r="H161" s="66">
        <f t="shared" si="8"/>
        <v>1800</v>
      </c>
      <c r="I161" s="81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 ht="16.350000000000001" customHeight="1" x14ac:dyDescent="0.3">
      <c r="A162" s="89">
        <v>154</v>
      </c>
      <c r="B162" s="58"/>
      <c r="C162" s="59" t="s">
        <v>156</v>
      </c>
      <c r="D162" s="58"/>
      <c r="E162" s="56">
        <v>350</v>
      </c>
      <c r="F162" s="58" t="s">
        <v>117</v>
      </c>
      <c r="G162" s="66">
        <v>120</v>
      </c>
      <c r="H162" s="66">
        <f t="shared" si="8"/>
        <v>42000</v>
      </c>
      <c r="I162" s="81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 ht="16.350000000000001" customHeight="1" x14ac:dyDescent="0.3">
      <c r="A163" s="89">
        <v>155</v>
      </c>
      <c r="B163" s="58"/>
      <c r="C163" s="59" t="s">
        <v>120</v>
      </c>
      <c r="D163" s="58"/>
      <c r="E163" s="56">
        <v>350</v>
      </c>
      <c r="F163" s="58" t="s">
        <v>117</v>
      </c>
      <c r="G163" s="66">
        <v>180</v>
      </c>
      <c r="H163" s="66">
        <f t="shared" si="8"/>
        <v>63000</v>
      </c>
      <c r="I163" s="81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 ht="16.350000000000001" customHeight="1" x14ac:dyDescent="0.3">
      <c r="A164" s="89">
        <v>156</v>
      </c>
      <c r="B164" s="58"/>
      <c r="C164" s="59" t="s">
        <v>121</v>
      </c>
      <c r="D164" s="58"/>
      <c r="E164" s="56">
        <v>350</v>
      </c>
      <c r="F164" s="58" t="s">
        <v>117</v>
      </c>
      <c r="G164" s="66">
        <v>120</v>
      </c>
      <c r="H164" s="66">
        <f t="shared" si="8"/>
        <v>42000</v>
      </c>
      <c r="I164" s="81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 ht="16.350000000000001" customHeight="1" x14ac:dyDescent="0.3">
      <c r="A165" s="89">
        <v>157</v>
      </c>
      <c r="B165" s="58"/>
      <c r="C165" s="59" t="s">
        <v>292</v>
      </c>
      <c r="D165" s="58"/>
      <c r="E165" s="56">
        <v>25</v>
      </c>
      <c r="F165" s="58" t="s">
        <v>105</v>
      </c>
      <c r="G165" s="66">
        <v>1000</v>
      </c>
      <c r="H165" s="66">
        <f t="shared" si="8"/>
        <v>25000</v>
      </c>
      <c r="I165" s="81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 ht="16.350000000000001" customHeight="1" x14ac:dyDescent="0.3">
      <c r="A166" s="89">
        <v>158</v>
      </c>
      <c r="B166" s="58"/>
      <c r="C166" s="59" t="s">
        <v>187</v>
      </c>
      <c r="D166" s="58"/>
      <c r="E166" s="56">
        <v>350</v>
      </c>
      <c r="F166" s="58" t="s">
        <v>124</v>
      </c>
      <c r="G166" s="66">
        <v>450</v>
      </c>
      <c r="H166" s="66">
        <f t="shared" si="8"/>
        <v>157500</v>
      </c>
      <c r="I166" s="81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 ht="16.350000000000001" customHeight="1" x14ac:dyDescent="0.3">
      <c r="A167" s="89">
        <v>159</v>
      </c>
      <c r="B167" s="58"/>
      <c r="C167" s="59" t="s">
        <v>188</v>
      </c>
      <c r="D167" s="58"/>
      <c r="E167" s="56">
        <v>5</v>
      </c>
      <c r="F167" s="58" t="s">
        <v>124</v>
      </c>
      <c r="G167" s="66">
        <v>2000</v>
      </c>
      <c r="H167" s="66">
        <f t="shared" si="8"/>
        <v>10000</v>
      </c>
      <c r="I167" s="81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 ht="16.350000000000001" customHeight="1" x14ac:dyDescent="0.3">
      <c r="A168" s="89">
        <v>160</v>
      </c>
      <c r="B168" s="58"/>
      <c r="C168" s="59" t="s">
        <v>132</v>
      </c>
      <c r="D168" s="58"/>
      <c r="E168" s="56">
        <v>5</v>
      </c>
      <c r="F168" s="58" t="s">
        <v>126</v>
      </c>
      <c r="G168" s="66">
        <v>480</v>
      </c>
      <c r="H168" s="66">
        <f t="shared" si="8"/>
        <v>2400</v>
      </c>
      <c r="I168" s="81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 ht="16.350000000000001" customHeight="1" x14ac:dyDescent="0.3">
      <c r="A169" s="56">
        <v>161</v>
      </c>
      <c r="B169" s="58"/>
      <c r="C169" s="59" t="s">
        <v>133</v>
      </c>
      <c r="D169" s="58"/>
      <c r="E169" s="56">
        <v>5</v>
      </c>
      <c r="F169" s="58" t="s">
        <v>126</v>
      </c>
      <c r="G169" s="66">
        <v>350</v>
      </c>
      <c r="H169" s="66">
        <f t="shared" si="8"/>
        <v>1750</v>
      </c>
      <c r="I169" s="81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 ht="16.350000000000001" customHeight="1" x14ac:dyDescent="0.3">
      <c r="A170" s="56">
        <v>162</v>
      </c>
      <c r="B170" s="58"/>
      <c r="C170" s="59" t="s">
        <v>189</v>
      </c>
      <c r="D170" s="58"/>
      <c r="E170" s="56">
        <v>5</v>
      </c>
      <c r="F170" s="58" t="s">
        <v>190</v>
      </c>
      <c r="G170" s="66">
        <v>250</v>
      </c>
      <c r="H170" s="66">
        <f t="shared" si="8"/>
        <v>1250</v>
      </c>
      <c r="I170" s="81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 ht="16.350000000000001" customHeight="1" x14ac:dyDescent="0.3">
      <c r="A171" s="89">
        <v>163</v>
      </c>
      <c r="B171" s="58"/>
      <c r="C171" s="59" t="s">
        <v>191</v>
      </c>
      <c r="D171" s="58"/>
      <c r="E171" s="56">
        <v>3</v>
      </c>
      <c r="F171" s="58" t="s">
        <v>192</v>
      </c>
      <c r="G171" s="66">
        <v>90</v>
      </c>
      <c r="H171" s="66">
        <f t="shared" si="8"/>
        <v>270</v>
      </c>
      <c r="I171" s="81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ht="16.350000000000001" customHeight="1" x14ac:dyDescent="0.3">
      <c r="A172" s="89">
        <v>164</v>
      </c>
      <c r="B172" s="58"/>
      <c r="C172" s="59" t="s">
        <v>193</v>
      </c>
      <c r="D172" s="58"/>
      <c r="E172" s="56">
        <v>5</v>
      </c>
      <c r="F172" s="58" t="s">
        <v>190</v>
      </c>
      <c r="G172" s="66">
        <v>85</v>
      </c>
      <c r="H172" s="66">
        <f t="shared" si="8"/>
        <v>425</v>
      </c>
      <c r="I172" s="81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 ht="16.350000000000001" customHeight="1" x14ac:dyDescent="0.3">
      <c r="A173" s="89">
        <v>165</v>
      </c>
      <c r="B173" s="58"/>
      <c r="C173" s="59" t="s">
        <v>194</v>
      </c>
      <c r="D173" s="58"/>
      <c r="E173" s="56">
        <v>7</v>
      </c>
      <c r="F173" s="58" t="s">
        <v>146</v>
      </c>
      <c r="G173" s="66">
        <v>100</v>
      </c>
      <c r="H173" s="66">
        <f t="shared" si="8"/>
        <v>700</v>
      </c>
      <c r="I173" s="81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 ht="16.350000000000001" customHeight="1" x14ac:dyDescent="0.3">
      <c r="A174" s="89">
        <v>166</v>
      </c>
      <c r="B174" s="58"/>
      <c r="C174" s="59" t="s">
        <v>195</v>
      </c>
      <c r="D174" s="58"/>
      <c r="E174" s="56">
        <v>3</v>
      </c>
      <c r="F174" s="58" t="s">
        <v>162</v>
      </c>
      <c r="G174" s="66">
        <v>7000</v>
      </c>
      <c r="H174" s="66">
        <f t="shared" si="8"/>
        <v>21000</v>
      </c>
      <c r="I174" s="81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 ht="16.350000000000001" customHeight="1" x14ac:dyDescent="0.3">
      <c r="A175" s="89">
        <v>167</v>
      </c>
      <c r="B175" s="58"/>
      <c r="C175" s="59" t="s">
        <v>360</v>
      </c>
      <c r="D175" s="58"/>
      <c r="E175" s="56">
        <v>350</v>
      </c>
      <c r="F175" s="58" t="s">
        <v>105</v>
      </c>
      <c r="G175" s="66">
        <v>500</v>
      </c>
      <c r="H175" s="66">
        <f t="shared" si="8"/>
        <v>175000</v>
      </c>
      <c r="I175" s="81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 ht="16.350000000000001" customHeight="1" x14ac:dyDescent="0.3">
      <c r="A176" s="89">
        <v>168</v>
      </c>
      <c r="B176" s="58"/>
      <c r="C176" s="59" t="s">
        <v>361</v>
      </c>
      <c r="D176" s="58"/>
      <c r="E176" s="56">
        <v>40</v>
      </c>
      <c r="F176" s="58" t="s">
        <v>105</v>
      </c>
      <c r="G176" s="66">
        <v>200</v>
      </c>
      <c r="H176" s="66">
        <f t="shared" si="8"/>
        <v>8000</v>
      </c>
      <c r="I176" s="81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2" ht="16.350000000000001" customHeight="1" x14ac:dyDescent="0.3">
      <c r="A177" s="89">
        <v>169</v>
      </c>
      <c r="B177" s="58"/>
      <c r="C177" s="59" t="s">
        <v>130</v>
      </c>
      <c r="D177" s="58"/>
      <c r="E177" s="56">
        <v>6</v>
      </c>
      <c r="F177" s="58" t="s">
        <v>131</v>
      </c>
      <c r="G177" s="66">
        <v>3800</v>
      </c>
      <c r="H177" s="66">
        <f t="shared" si="8"/>
        <v>22800</v>
      </c>
      <c r="I177" s="81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2" x14ac:dyDescent="0.3">
      <c r="A178" s="89">
        <v>170</v>
      </c>
      <c r="B178" s="58"/>
      <c r="C178" s="59" t="s">
        <v>292</v>
      </c>
      <c r="D178" s="58"/>
      <c r="E178" s="56">
        <v>6</v>
      </c>
      <c r="F178" s="58" t="s">
        <v>134</v>
      </c>
      <c r="G178" s="66">
        <v>1000</v>
      </c>
      <c r="H178" s="66">
        <f t="shared" si="8"/>
        <v>6000</v>
      </c>
      <c r="I178" s="81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2" x14ac:dyDescent="0.3">
      <c r="A179" s="56">
        <v>171</v>
      </c>
      <c r="B179" s="58"/>
      <c r="C179" s="59" t="s">
        <v>291</v>
      </c>
      <c r="D179" s="58"/>
      <c r="E179" s="56">
        <v>6</v>
      </c>
      <c r="F179" s="58" t="s">
        <v>134</v>
      </c>
      <c r="G179" s="66">
        <v>1000</v>
      </c>
      <c r="H179" s="66">
        <f t="shared" si="8"/>
        <v>6000</v>
      </c>
      <c r="I179" s="81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2" ht="26.4" x14ac:dyDescent="0.3">
      <c r="A180" s="56">
        <v>172</v>
      </c>
      <c r="B180" s="63" t="s">
        <v>29</v>
      </c>
      <c r="C180" s="64" t="s">
        <v>24</v>
      </c>
      <c r="D180" s="63" t="s">
        <v>367</v>
      </c>
      <c r="E180" s="63"/>
      <c r="F180" s="63"/>
      <c r="G180" s="64"/>
      <c r="H180" s="65">
        <f>SUM(H181:H204)</f>
        <v>5863605.6799999997</v>
      </c>
      <c r="I180" s="64" t="s">
        <v>31</v>
      </c>
      <c r="J180" s="80">
        <v>1</v>
      </c>
      <c r="K180" s="80"/>
      <c r="L180" s="80"/>
      <c r="M180" s="80">
        <v>1</v>
      </c>
      <c r="N180" s="80"/>
      <c r="O180" s="80"/>
      <c r="P180" s="80">
        <v>1</v>
      </c>
      <c r="Q180" s="80"/>
      <c r="R180" s="80"/>
      <c r="S180" s="80">
        <v>1</v>
      </c>
      <c r="T180" s="80"/>
      <c r="U180" s="80"/>
      <c r="V180" s="107"/>
    </row>
    <row r="181" spans="1:22" ht="16.350000000000001" customHeight="1" x14ac:dyDescent="0.3">
      <c r="A181" s="89">
        <v>173</v>
      </c>
      <c r="B181" s="58"/>
      <c r="C181" s="59" t="s">
        <v>196</v>
      </c>
      <c r="D181" s="58"/>
      <c r="E181" s="56">
        <v>2800</v>
      </c>
      <c r="F181" s="58" t="s">
        <v>117</v>
      </c>
      <c r="G181" s="66">
        <v>120</v>
      </c>
      <c r="H181" s="66">
        <f>+E181*G181</f>
        <v>336000</v>
      </c>
      <c r="I181" s="81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2" ht="16.350000000000001" customHeight="1" x14ac:dyDescent="0.3">
      <c r="A182" s="89">
        <v>174</v>
      </c>
      <c r="B182" s="58"/>
      <c r="C182" s="59" t="s">
        <v>159</v>
      </c>
      <c r="D182" s="58"/>
      <c r="E182" s="56">
        <v>2800</v>
      </c>
      <c r="F182" s="58" t="s">
        <v>117</v>
      </c>
      <c r="G182" s="66">
        <v>100</v>
      </c>
      <c r="H182" s="66">
        <f t="shared" ref="H182:H204" si="9">+E182*G182</f>
        <v>280000</v>
      </c>
      <c r="I182" s="81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2" ht="16.350000000000001" customHeight="1" x14ac:dyDescent="0.3">
      <c r="A183" s="89">
        <v>175</v>
      </c>
      <c r="B183" s="58"/>
      <c r="C183" s="59" t="s">
        <v>120</v>
      </c>
      <c r="D183" s="58"/>
      <c r="E183" s="56">
        <v>2800</v>
      </c>
      <c r="F183" s="58" t="s">
        <v>117</v>
      </c>
      <c r="G183" s="66">
        <v>180</v>
      </c>
      <c r="H183" s="66">
        <f t="shared" si="9"/>
        <v>504000</v>
      </c>
      <c r="I183" s="81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2" ht="16.350000000000001" customHeight="1" x14ac:dyDescent="0.3">
      <c r="A184" s="89">
        <v>176</v>
      </c>
      <c r="B184" s="58"/>
      <c r="C184" s="59" t="s">
        <v>183</v>
      </c>
      <c r="D184" s="58"/>
      <c r="E184" s="56">
        <v>2800</v>
      </c>
      <c r="F184" s="58" t="s">
        <v>117</v>
      </c>
      <c r="G184" s="66">
        <v>100</v>
      </c>
      <c r="H184" s="66">
        <f t="shared" si="9"/>
        <v>280000</v>
      </c>
      <c r="I184" s="81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2" ht="16.350000000000001" customHeight="1" x14ac:dyDescent="0.3">
      <c r="A185" s="89">
        <v>177</v>
      </c>
      <c r="B185" s="58"/>
      <c r="C185" s="59" t="s">
        <v>130</v>
      </c>
      <c r="D185" s="58"/>
      <c r="E185" s="56">
        <v>1000</v>
      </c>
      <c r="F185" s="58" t="s">
        <v>131</v>
      </c>
      <c r="G185" s="66">
        <v>1800</v>
      </c>
      <c r="H185" s="66">
        <f t="shared" si="9"/>
        <v>1800000</v>
      </c>
      <c r="I185" s="81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2" ht="16.350000000000001" customHeight="1" x14ac:dyDescent="0.3">
      <c r="A186" s="89">
        <v>178</v>
      </c>
      <c r="B186" s="58"/>
      <c r="C186" s="59" t="s">
        <v>125</v>
      </c>
      <c r="D186" s="58"/>
      <c r="E186" s="56">
        <v>1000</v>
      </c>
      <c r="F186" s="58" t="s">
        <v>124</v>
      </c>
      <c r="G186" s="66">
        <v>10</v>
      </c>
      <c r="H186" s="66">
        <f t="shared" si="9"/>
        <v>10000</v>
      </c>
      <c r="I186" s="81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2" ht="16.350000000000001" customHeight="1" x14ac:dyDescent="0.3">
      <c r="A187" s="89">
        <v>179</v>
      </c>
      <c r="B187" s="58"/>
      <c r="C187" s="59" t="s">
        <v>197</v>
      </c>
      <c r="D187" s="58"/>
      <c r="E187" s="56">
        <v>1120</v>
      </c>
      <c r="F187" s="58" t="s">
        <v>140</v>
      </c>
      <c r="G187" s="66">
        <v>350</v>
      </c>
      <c r="H187" s="66">
        <f t="shared" si="9"/>
        <v>392000</v>
      </c>
      <c r="I187" s="81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2" ht="16.350000000000001" customHeight="1" x14ac:dyDescent="0.3">
      <c r="A188" s="89">
        <v>180</v>
      </c>
      <c r="B188" s="58"/>
      <c r="C188" s="59" t="s">
        <v>198</v>
      </c>
      <c r="D188" s="58"/>
      <c r="E188" s="56">
        <v>860</v>
      </c>
      <c r="F188" s="58" t="s">
        <v>140</v>
      </c>
      <c r="G188" s="66">
        <v>380</v>
      </c>
      <c r="H188" s="66">
        <f t="shared" si="9"/>
        <v>326800</v>
      </c>
      <c r="I188" s="81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2" ht="16.350000000000001" customHeight="1" x14ac:dyDescent="0.3">
      <c r="A189" s="56">
        <v>181</v>
      </c>
      <c r="B189" s="58"/>
      <c r="C189" s="59" t="s">
        <v>163</v>
      </c>
      <c r="D189" s="58"/>
      <c r="E189" s="56">
        <v>1400</v>
      </c>
      <c r="F189" s="58" t="s">
        <v>126</v>
      </c>
      <c r="G189" s="66">
        <v>215</v>
      </c>
      <c r="H189" s="66">
        <f t="shared" si="9"/>
        <v>301000</v>
      </c>
      <c r="I189" s="81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2" ht="16.350000000000001" customHeight="1" x14ac:dyDescent="0.3">
      <c r="A190" s="56">
        <v>182</v>
      </c>
      <c r="B190" s="58"/>
      <c r="C190" s="59" t="s">
        <v>128</v>
      </c>
      <c r="D190" s="58"/>
      <c r="E190" s="56">
        <v>1600</v>
      </c>
      <c r="F190" s="58" t="s">
        <v>126</v>
      </c>
      <c r="G190" s="66">
        <v>55</v>
      </c>
      <c r="H190" s="66">
        <f t="shared" si="9"/>
        <v>88000</v>
      </c>
      <c r="I190" s="81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2" ht="16.350000000000001" customHeight="1" x14ac:dyDescent="0.3">
      <c r="A191" s="89">
        <v>183</v>
      </c>
      <c r="B191" s="58"/>
      <c r="C191" s="59" t="s">
        <v>150</v>
      </c>
      <c r="D191" s="58"/>
      <c r="E191" s="56">
        <v>644</v>
      </c>
      <c r="F191" s="58" t="s">
        <v>124</v>
      </c>
      <c r="G191" s="66">
        <v>90</v>
      </c>
      <c r="H191" s="66">
        <f t="shared" si="9"/>
        <v>57960</v>
      </c>
      <c r="I191" s="81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2" ht="16.350000000000001" customHeight="1" x14ac:dyDescent="0.3">
      <c r="A192" s="89">
        <v>184</v>
      </c>
      <c r="B192" s="58"/>
      <c r="C192" s="59" t="s">
        <v>199</v>
      </c>
      <c r="D192" s="58"/>
      <c r="E192" s="56">
        <v>640</v>
      </c>
      <c r="F192" s="58" t="s">
        <v>124</v>
      </c>
      <c r="G192" s="66">
        <v>50</v>
      </c>
      <c r="H192" s="66">
        <f t="shared" si="9"/>
        <v>32000</v>
      </c>
      <c r="I192" s="81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2" ht="16.350000000000001" customHeight="1" x14ac:dyDescent="0.3">
      <c r="A193" s="89">
        <v>185</v>
      </c>
      <c r="B193" s="58"/>
      <c r="C193" s="59" t="s">
        <v>200</v>
      </c>
      <c r="D193" s="58"/>
      <c r="E193" s="56">
        <v>400</v>
      </c>
      <c r="F193" s="58" t="s">
        <v>124</v>
      </c>
      <c r="G193" s="66">
        <v>45</v>
      </c>
      <c r="H193" s="66">
        <f t="shared" si="9"/>
        <v>18000</v>
      </c>
      <c r="I193" s="81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2" ht="16.350000000000001" customHeight="1" x14ac:dyDescent="0.3">
      <c r="A194" s="89">
        <v>186</v>
      </c>
      <c r="B194" s="58"/>
      <c r="C194" s="59" t="s">
        <v>201</v>
      </c>
      <c r="D194" s="58"/>
      <c r="E194" s="56">
        <v>400</v>
      </c>
      <c r="F194" s="58" t="s">
        <v>124</v>
      </c>
      <c r="G194" s="66">
        <v>100</v>
      </c>
      <c r="H194" s="66">
        <f t="shared" si="9"/>
        <v>40000</v>
      </c>
      <c r="I194" s="81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2" ht="16.350000000000001" customHeight="1" x14ac:dyDescent="0.3">
      <c r="A195" s="89">
        <v>187</v>
      </c>
      <c r="B195" s="58"/>
      <c r="C195" s="59" t="s">
        <v>202</v>
      </c>
      <c r="D195" s="58"/>
      <c r="E195" s="56">
        <v>320</v>
      </c>
      <c r="F195" s="58" t="s">
        <v>124</v>
      </c>
      <c r="G195" s="66">
        <v>80</v>
      </c>
      <c r="H195" s="66">
        <f t="shared" si="9"/>
        <v>25600</v>
      </c>
      <c r="I195" s="81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2" ht="16.350000000000001" customHeight="1" x14ac:dyDescent="0.3">
      <c r="A196" s="89">
        <v>188</v>
      </c>
      <c r="B196" s="58"/>
      <c r="C196" s="59" t="s">
        <v>203</v>
      </c>
      <c r="D196" s="58"/>
      <c r="E196" s="56">
        <v>320</v>
      </c>
      <c r="F196" s="58" t="s">
        <v>124</v>
      </c>
      <c r="G196" s="66">
        <v>65</v>
      </c>
      <c r="H196" s="66">
        <f>+E196*G196</f>
        <v>20800</v>
      </c>
      <c r="I196" s="81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2" ht="16.350000000000001" customHeight="1" x14ac:dyDescent="0.3">
      <c r="A197" s="89">
        <v>189</v>
      </c>
      <c r="B197" s="58"/>
      <c r="C197" s="59" t="s">
        <v>147</v>
      </c>
      <c r="D197" s="58"/>
      <c r="E197" s="56">
        <v>320</v>
      </c>
      <c r="F197" s="58" t="s">
        <v>124</v>
      </c>
      <c r="G197" s="66">
        <v>197</v>
      </c>
      <c r="H197" s="66">
        <f t="shared" si="9"/>
        <v>63040</v>
      </c>
      <c r="I197" s="81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2" ht="16.350000000000001" customHeight="1" x14ac:dyDescent="0.3">
      <c r="A198" s="89">
        <v>190</v>
      </c>
      <c r="B198" s="58"/>
      <c r="C198" s="59" t="s">
        <v>204</v>
      </c>
      <c r="D198" s="58"/>
      <c r="E198" s="56">
        <v>416</v>
      </c>
      <c r="F198" s="58" t="s">
        <v>124</v>
      </c>
      <c r="G198" s="66">
        <v>250</v>
      </c>
      <c r="H198" s="66">
        <f t="shared" si="9"/>
        <v>104000</v>
      </c>
      <c r="I198" s="81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2" ht="16.350000000000001" customHeight="1" x14ac:dyDescent="0.3">
      <c r="A199" s="56">
        <v>191</v>
      </c>
      <c r="B199" s="58"/>
      <c r="C199" s="59" t="s">
        <v>205</v>
      </c>
      <c r="D199" s="58"/>
      <c r="E199" s="56">
        <v>1412</v>
      </c>
      <c r="F199" s="58" t="s">
        <v>124</v>
      </c>
      <c r="G199" s="66">
        <v>300</v>
      </c>
      <c r="H199" s="66">
        <f t="shared" si="9"/>
        <v>423600</v>
      </c>
      <c r="I199" s="81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2" ht="16.350000000000001" customHeight="1" x14ac:dyDescent="0.3">
      <c r="A200" s="56">
        <v>192</v>
      </c>
      <c r="B200" s="58"/>
      <c r="C200" s="59" t="s">
        <v>292</v>
      </c>
      <c r="D200" s="58"/>
      <c r="E200" s="56">
        <v>180</v>
      </c>
      <c r="F200" s="58" t="s">
        <v>124</v>
      </c>
      <c r="G200" s="66">
        <v>1000</v>
      </c>
      <c r="H200" s="66">
        <f t="shared" si="9"/>
        <v>180000</v>
      </c>
      <c r="I200" s="81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2" ht="16.350000000000001" customHeight="1" x14ac:dyDescent="0.3">
      <c r="A201" s="89">
        <v>193</v>
      </c>
      <c r="B201" s="58"/>
      <c r="C201" s="59" t="s">
        <v>291</v>
      </c>
      <c r="D201" s="58"/>
      <c r="E201" s="56">
        <v>180</v>
      </c>
      <c r="F201" s="58" t="s">
        <v>124</v>
      </c>
      <c r="G201" s="66">
        <v>1000</v>
      </c>
      <c r="H201" s="66">
        <f t="shared" si="9"/>
        <v>180000</v>
      </c>
      <c r="I201" s="81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2" ht="16.350000000000001" customHeight="1" x14ac:dyDescent="0.3">
      <c r="A202" s="89">
        <v>194</v>
      </c>
      <c r="B202" s="58"/>
      <c r="C202" s="59" t="s">
        <v>182</v>
      </c>
      <c r="D202" s="58"/>
      <c r="E202" s="56">
        <v>208</v>
      </c>
      <c r="F202" s="58" t="s">
        <v>124</v>
      </c>
      <c r="G202" s="66">
        <v>1200</v>
      </c>
      <c r="H202" s="66">
        <f t="shared" si="9"/>
        <v>249600</v>
      </c>
      <c r="I202" s="81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2" ht="16.350000000000001" customHeight="1" x14ac:dyDescent="0.3">
      <c r="A203" s="89">
        <v>195</v>
      </c>
      <c r="B203" s="58"/>
      <c r="C203" s="59" t="s">
        <v>206</v>
      </c>
      <c r="D203" s="58"/>
      <c r="E203" s="56">
        <v>1000</v>
      </c>
      <c r="F203" s="58" t="s">
        <v>124</v>
      </c>
      <c r="G203" s="66">
        <v>150</v>
      </c>
      <c r="H203" s="66">
        <f t="shared" si="9"/>
        <v>150000</v>
      </c>
      <c r="I203" s="81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2" ht="16.350000000000001" customHeight="1" x14ac:dyDescent="0.3">
      <c r="A204" s="89">
        <v>196</v>
      </c>
      <c r="B204" s="58"/>
      <c r="C204" s="59" t="s">
        <v>193</v>
      </c>
      <c r="D204" s="58"/>
      <c r="E204" s="56">
        <v>8</v>
      </c>
      <c r="F204" s="58" t="s">
        <v>207</v>
      </c>
      <c r="G204" s="66">
        <v>150.71</v>
      </c>
      <c r="H204" s="66">
        <f t="shared" si="9"/>
        <v>1205.68</v>
      </c>
      <c r="I204" s="81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2" ht="26.4" x14ac:dyDescent="0.3">
      <c r="A205" s="89">
        <v>197</v>
      </c>
      <c r="B205" s="60" t="s">
        <v>36</v>
      </c>
      <c r="C205" s="61" t="s">
        <v>37</v>
      </c>
      <c r="D205" s="60" t="s">
        <v>367</v>
      </c>
      <c r="E205" s="60"/>
      <c r="F205" s="60"/>
      <c r="G205" s="61"/>
      <c r="H205" s="95">
        <f>+H206+H208+H210+H213+H226+H231</f>
        <v>1944308</v>
      </c>
      <c r="I205" s="61" t="s">
        <v>38</v>
      </c>
      <c r="J205" s="60">
        <f>SUM(J206:J232)</f>
        <v>2</v>
      </c>
      <c r="K205" s="60">
        <f t="shared" ref="K205:P205" si="10">SUM(K206:K232)</f>
        <v>2</v>
      </c>
      <c r="L205" s="60"/>
      <c r="M205" s="60">
        <f t="shared" si="10"/>
        <v>4</v>
      </c>
      <c r="N205" s="60"/>
      <c r="O205" s="60"/>
      <c r="P205" s="60">
        <f t="shared" si="10"/>
        <v>4</v>
      </c>
      <c r="Q205" s="60"/>
      <c r="R205" s="60"/>
      <c r="S205" s="60">
        <f>SUM(S206:S232)</f>
        <v>3</v>
      </c>
      <c r="T205" s="60"/>
      <c r="U205" s="60"/>
      <c r="V205" s="109"/>
    </row>
    <row r="206" spans="1:22" ht="16.350000000000001" customHeight="1" x14ac:dyDescent="0.3">
      <c r="A206" s="89">
        <v>198</v>
      </c>
      <c r="B206" s="63" t="s">
        <v>36</v>
      </c>
      <c r="C206" s="64" t="s">
        <v>41</v>
      </c>
      <c r="D206" s="63" t="s">
        <v>365</v>
      </c>
      <c r="E206" s="63"/>
      <c r="F206" s="63"/>
      <c r="G206" s="64"/>
      <c r="H206" s="65">
        <f>SUM(H207)</f>
        <v>21600</v>
      </c>
      <c r="I206" s="64" t="s">
        <v>38</v>
      </c>
      <c r="J206" s="80"/>
      <c r="K206" s="80"/>
      <c r="L206" s="80"/>
      <c r="M206" s="80">
        <v>1</v>
      </c>
      <c r="N206" s="80"/>
      <c r="O206" s="80"/>
      <c r="P206" s="80">
        <v>1</v>
      </c>
      <c r="Q206" s="80"/>
      <c r="R206" s="80"/>
      <c r="S206" s="80">
        <v>1</v>
      </c>
      <c r="T206" s="80"/>
      <c r="U206" s="80"/>
      <c r="V206" s="107"/>
    </row>
    <row r="207" spans="1:22" ht="16.350000000000001" customHeight="1" x14ac:dyDescent="0.3">
      <c r="A207" s="89">
        <v>199</v>
      </c>
      <c r="B207" s="58"/>
      <c r="C207" s="59" t="s">
        <v>130</v>
      </c>
      <c r="D207" s="58"/>
      <c r="E207" s="56">
        <v>12</v>
      </c>
      <c r="F207" s="58" t="s">
        <v>131</v>
      </c>
      <c r="G207" s="66">
        <v>1800</v>
      </c>
      <c r="H207" s="66">
        <f>+E207*G207</f>
        <v>21600</v>
      </c>
      <c r="I207" s="81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2" ht="16.350000000000001" customHeight="1" x14ac:dyDescent="0.3">
      <c r="A208" s="89">
        <v>200</v>
      </c>
      <c r="B208" s="63" t="s">
        <v>36</v>
      </c>
      <c r="C208" s="64" t="s">
        <v>42</v>
      </c>
      <c r="D208" s="63" t="s">
        <v>365</v>
      </c>
      <c r="E208" s="63"/>
      <c r="F208" s="63"/>
      <c r="G208" s="64"/>
      <c r="H208" s="65">
        <f>SUM(H209)</f>
        <v>324000</v>
      </c>
      <c r="I208" s="64" t="s">
        <v>38</v>
      </c>
      <c r="J208" s="80">
        <v>1</v>
      </c>
      <c r="K208" s="80"/>
      <c r="L208" s="80"/>
      <c r="M208" s="80">
        <v>1</v>
      </c>
      <c r="N208" s="80"/>
      <c r="O208" s="80"/>
      <c r="P208" s="80">
        <v>1</v>
      </c>
      <c r="Q208" s="80"/>
      <c r="R208" s="80"/>
      <c r="S208" s="80">
        <v>1</v>
      </c>
      <c r="T208" s="80"/>
      <c r="U208" s="80"/>
      <c r="V208" s="107"/>
    </row>
    <row r="209" spans="1:22" ht="16.350000000000001" customHeight="1" x14ac:dyDescent="0.3">
      <c r="A209" s="56">
        <v>201</v>
      </c>
      <c r="B209" s="58"/>
      <c r="C209" s="59" t="s">
        <v>130</v>
      </c>
      <c r="D209" s="58"/>
      <c r="E209" s="56">
        <v>180</v>
      </c>
      <c r="F209" s="58" t="s">
        <v>131</v>
      </c>
      <c r="G209" s="66">
        <v>1800</v>
      </c>
      <c r="H209" s="66">
        <f>+E209*G209</f>
        <v>324000</v>
      </c>
      <c r="I209" s="81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2" ht="26.4" x14ac:dyDescent="0.3">
      <c r="A210" s="56">
        <v>202</v>
      </c>
      <c r="B210" s="63" t="s">
        <v>36</v>
      </c>
      <c r="C210" s="64" t="s">
        <v>43</v>
      </c>
      <c r="D210" s="63" t="s">
        <v>367</v>
      </c>
      <c r="E210" s="63"/>
      <c r="F210" s="63"/>
      <c r="G210" s="64"/>
      <c r="H210" s="65">
        <f>SUM(H211:H212)</f>
        <v>1331600</v>
      </c>
      <c r="I210" s="64" t="s">
        <v>38</v>
      </c>
      <c r="J210" s="80">
        <v>1</v>
      </c>
      <c r="K210" s="80"/>
      <c r="L210" s="80"/>
      <c r="M210" s="80">
        <v>1</v>
      </c>
      <c r="N210" s="80"/>
      <c r="O210" s="80"/>
      <c r="P210" s="80">
        <v>1</v>
      </c>
      <c r="Q210" s="80"/>
      <c r="R210" s="80"/>
      <c r="S210" s="80">
        <v>1</v>
      </c>
      <c r="T210" s="80"/>
      <c r="U210" s="80"/>
      <c r="V210" s="107"/>
    </row>
    <row r="211" spans="1:22" ht="16.350000000000001" customHeight="1" x14ac:dyDescent="0.3">
      <c r="A211" s="89">
        <v>203</v>
      </c>
      <c r="B211" s="58"/>
      <c r="C211" s="59" t="s">
        <v>208</v>
      </c>
      <c r="D211" s="58"/>
      <c r="E211" s="56">
        <v>480</v>
      </c>
      <c r="F211" s="58" t="s">
        <v>124</v>
      </c>
      <c r="G211" s="66">
        <v>2000</v>
      </c>
      <c r="H211" s="66">
        <f>+E211*G211</f>
        <v>960000</v>
      </c>
      <c r="I211" s="81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2" ht="16.350000000000001" customHeight="1" x14ac:dyDescent="0.3">
      <c r="A212" s="89">
        <v>204</v>
      </c>
      <c r="B212" s="58"/>
      <c r="C212" s="59" t="s">
        <v>209</v>
      </c>
      <c r="D212" s="58"/>
      <c r="E212" s="56">
        <v>80</v>
      </c>
      <c r="F212" s="58" t="s">
        <v>124</v>
      </c>
      <c r="G212" s="66">
        <v>4645</v>
      </c>
      <c r="H212" s="66">
        <f>+E212*G212</f>
        <v>371600</v>
      </c>
      <c r="I212" s="81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2" ht="16.350000000000001" customHeight="1" x14ac:dyDescent="0.3">
      <c r="A213" s="89">
        <v>205</v>
      </c>
      <c r="B213" s="63" t="s">
        <v>36</v>
      </c>
      <c r="C213" s="64" t="s">
        <v>44</v>
      </c>
      <c r="D213" s="63" t="s">
        <v>25</v>
      </c>
      <c r="E213" s="63"/>
      <c r="F213" s="63"/>
      <c r="G213" s="64"/>
      <c r="H213" s="65">
        <f>SUM(H214:H225)</f>
        <v>225178</v>
      </c>
      <c r="I213" s="64" t="s">
        <v>38</v>
      </c>
      <c r="J213" s="80"/>
      <c r="K213" s="80">
        <v>1</v>
      </c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107"/>
    </row>
    <row r="214" spans="1:22" ht="16.350000000000001" customHeight="1" x14ac:dyDescent="0.3">
      <c r="A214" s="89">
        <v>206</v>
      </c>
      <c r="B214" s="58"/>
      <c r="C214" s="59" t="s">
        <v>210</v>
      </c>
      <c r="D214" s="58"/>
      <c r="E214" s="56">
        <v>5</v>
      </c>
      <c r="F214" s="58" t="s">
        <v>124</v>
      </c>
      <c r="G214" s="66">
        <v>8500</v>
      </c>
      <c r="H214" s="66">
        <f>+E214*G214</f>
        <v>42500</v>
      </c>
      <c r="I214" s="81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2" ht="16.350000000000001" customHeight="1" x14ac:dyDescent="0.3">
      <c r="A215" s="89">
        <v>207</v>
      </c>
      <c r="B215" s="58"/>
      <c r="C215" s="59" t="s">
        <v>211</v>
      </c>
      <c r="D215" s="58"/>
      <c r="E215" s="56">
        <v>3</v>
      </c>
      <c r="F215" s="58" t="s">
        <v>124</v>
      </c>
      <c r="G215" s="66">
        <v>9000</v>
      </c>
      <c r="H215" s="66">
        <f t="shared" ref="H215:H225" si="11">+E215*G215</f>
        <v>27000</v>
      </c>
      <c r="I215" s="81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2" ht="16.350000000000001" customHeight="1" x14ac:dyDescent="0.3">
      <c r="A216" s="89">
        <v>208</v>
      </c>
      <c r="B216" s="58"/>
      <c r="C216" s="59" t="s">
        <v>212</v>
      </c>
      <c r="D216" s="58"/>
      <c r="E216" s="56">
        <v>4</v>
      </c>
      <c r="F216" s="58" t="s">
        <v>124</v>
      </c>
      <c r="G216" s="66">
        <v>8000</v>
      </c>
      <c r="H216" s="66">
        <f t="shared" si="11"/>
        <v>32000</v>
      </c>
      <c r="I216" s="81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2" ht="16.350000000000001" customHeight="1" x14ac:dyDescent="0.3">
      <c r="A217" s="89">
        <v>209</v>
      </c>
      <c r="B217" s="58"/>
      <c r="C217" s="59" t="s">
        <v>213</v>
      </c>
      <c r="D217" s="58"/>
      <c r="E217" s="56">
        <v>5</v>
      </c>
      <c r="F217" s="58" t="s">
        <v>124</v>
      </c>
      <c r="G217" s="66">
        <v>1200</v>
      </c>
      <c r="H217" s="66">
        <f t="shared" si="11"/>
        <v>6000</v>
      </c>
      <c r="I217" s="81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2" ht="16.350000000000001" customHeight="1" x14ac:dyDescent="0.3">
      <c r="A218" s="89">
        <v>210</v>
      </c>
      <c r="B218" s="58"/>
      <c r="C218" s="59" t="s">
        <v>214</v>
      </c>
      <c r="D218" s="58"/>
      <c r="E218" s="56">
        <v>3</v>
      </c>
      <c r="F218" s="58" t="s">
        <v>124</v>
      </c>
      <c r="G218" s="66">
        <v>600</v>
      </c>
      <c r="H218" s="66">
        <f t="shared" si="11"/>
        <v>1800</v>
      </c>
      <c r="I218" s="81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2" ht="16.350000000000001" customHeight="1" x14ac:dyDescent="0.3">
      <c r="A219" s="56">
        <v>211</v>
      </c>
      <c r="B219" s="58"/>
      <c r="C219" s="59" t="s">
        <v>215</v>
      </c>
      <c r="D219" s="58"/>
      <c r="E219" s="56">
        <v>3</v>
      </c>
      <c r="F219" s="58" t="s">
        <v>124</v>
      </c>
      <c r="G219" s="66">
        <v>2500</v>
      </c>
      <c r="H219" s="66">
        <f t="shared" si="11"/>
        <v>7500</v>
      </c>
      <c r="I219" s="81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2" ht="16.350000000000001" customHeight="1" x14ac:dyDescent="0.3">
      <c r="A220" s="56">
        <v>212</v>
      </c>
      <c r="B220" s="58"/>
      <c r="C220" s="59" t="s">
        <v>216</v>
      </c>
      <c r="D220" s="58"/>
      <c r="E220" s="56">
        <v>3</v>
      </c>
      <c r="F220" s="58" t="s">
        <v>124</v>
      </c>
      <c r="G220" s="66">
        <v>4500</v>
      </c>
      <c r="H220" s="66">
        <f t="shared" si="11"/>
        <v>13500</v>
      </c>
      <c r="I220" s="81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2" ht="16.350000000000001" customHeight="1" x14ac:dyDescent="0.3">
      <c r="A221" s="89">
        <v>213</v>
      </c>
      <c r="B221" s="58"/>
      <c r="C221" s="59" t="s">
        <v>217</v>
      </c>
      <c r="D221" s="58"/>
      <c r="E221" s="56">
        <v>3</v>
      </c>
      <c r="F221" s="58" t="s">
        <v>218</v>
      </c>
      <c r="G221" s="66">
        <v>6500</v>
      </c>
      <c r="H221" s="66">
        <f t="shared" si="11"/>
        <v>19500</v>
      </c>
      <c r="I221" s="81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2" ht="16.350000000000001" customHeight="1" x14ac:dyDescent="0.3">
      <c r="A222" s="89">
        <v>214</v>
      </c>
      <c r="B222" s="58"/>
      <c r="C222" s="59" t="s">
        <v>219</v>
      </c>
      <c r="D222" s="58"/>
      <c r="E222" s="56">
        <v>3</v>
      </c>
      <c r="F222" s="58" t="s">
        <v>218</v>
      </c>
      <c r="G222" s="66">
        <v>8796</v>
      </c>
      <c r="H222" s="66">
        <f t="shared" si="11"/>
        <v>26388</v>
      </c>
      <c r="I222" s="81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2" ht="16.350000000000001" customHeight="1" x14ac:dyDescent="0.3">
      <c r="A223" s="89">
        <v>215</v>
      </c>
      <c r="B223" s="58"/>
      <c r="C223" s="59" t="s">
        <v>220</v>
      </c>
      <c r="D223" s="58"/>
      <c r="E223" s="56">
        <v>3</v>
      </c>
      <c r="F223" s="58" t="s">
        <v>218</v>
      </c>
      <c r="G223" s="66">
        <v>4500</v>
      </c>
      <c r="H223" s="66">
        <f t="shared" si="11"/>
        <v>13500</v>
      </c>
      <c r="I223" s="81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2" ht="16.350000000000001" customHeight="1" x14ac:dyDescent="0.3">
      <c r="A224" s="89">
        <v>216</v>
      </c>
      <c r="B224" s="58"/>
      <c r="C224" s="59" t="s">
        <v>221</v>
      </c>
      <c r="D224" s="58"/>
      <c r="E224" s="56">
        <v>3</v>
      </c>
      <c r="F224" s="58" t="s">
        <v>218</v>
      </c>
      <c r="G224" s="66">
        <v>4350</v>
      </c>
      <c r="H224" s="66">
        <f t="shared" si="11"/>
        <v>13050</v>
      </c>
      <c r="I224" s="81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2" ht="16.350000000000001" customHeight="1" x14ac:dyDescent="0.3">
      <c r="A225" s="89">
        <v>217</v>
      </c>
      <c r="B225" s="58"/>
      <c r="C225" s="59" t="s">
        <v>222</v>
      </c>
      <c r="D225" s="58"/>
      <c r="E225" s="56">
        <v>3</v>
      </c>
      <c r="F225" s="58" t="s">
        <v>223</v>
      </c>
      <c r="G225" s="66">
        <v>7480</v>
      </c>
      <c r="H225" s="66">
        <f t="shared" si="11"/>
        <v>22440</v>
      </c>
      <c r="I225" s="81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2" ht="26.4" x14ac:dyDescent="0.3">
      <c r="A226" s="89">
        <v>218</v>
      </c>
      <c r="B226" s="63" t="s">
        <v>36</v>
      </c>
      <c r="C226" s="64" t="s">
        <v>39</v>
      </c>
      <c r="D226" s="63" t="s">
        <v>367</v>
      </c>
      <c r="E226" s="63"/>
      <c r="F226" s="63"/>
      <c r="G226" s="64"/>
      <c r="H226" s="65">
        <f>SUM(H227:H230)</f>
        <v>31130</v>
      </c>
      <c r="I226" s="64" t="s">
        <v>38</v>
      </c>
      <c r="J226" s="80"/>
      <c r="K226" s="80"/>
      <c r="L226" s="80"/>
      <c r="M226" s="80">
        <v>1</v>
      </c>
      <c r="N226" s="80"/>
      <c r="O226" s="80"/>
      <c r="P226" s="80"/>
      <c r="Q226" s="80"/>
      <c r="R226" s="80"/>
      <c r="S226" s="80"/>
      <c r="T226" s="80"/>
      <c r="U226" s="80"/>
      <c r="V226" s="107"/>
    </row>
    <row r="227" spans="1:22" ht="16.350000000000001" customHeight="1" x14ac:dyDescent="0.3">
      <c r="A227" s="89">
        <v>219</v>
      </c>
      <c r="B227" s="58"/>
      <c r="C227" s="59" t="s">
        <v>224</v>
      </c>
      <c r="D227" s="58"/>
      <c r="E227" s="56">
        <v>20</v>
      </c>
      <c r="F227" s="58" t="s">
        <v>124</v>
      </c>
      <c r="G227" s="66">
        <v>945</v>
      </c>
      <c r="H227" s="66">
        <f>+E227*G227</f>
        <v>18900</v>
      </c>
      <c r="I227" s="81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2" ht="16.350000000000001" customHeight="1" x14ac:dyDescent="0.3">
      <c r="A228" s="89">
        <v>220</v>
      </c>
      <c r="B228" s="58"/>
      <c r="C228" s="59" t="s">
        <v>225</v>
      </c>
      <c r="D228" s="58"/>
      <c r="E228" s="56">
        <v>1</v>
      </c>
      <c r="F228" s="58" t="s">
        <v>124</v>
      </c>
      <c r="G228" s="66">
        <v>2480</v>
      </c>
      <c r="H228" s="66">
        <f t="shared" ref="H228:H230" si="12">+E228*G228</f>
        <v>2480</v>
      </c>
      <c r="I228" s="81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2" ht="16.350000000000001" customHeight="1" x14ac:dyDescent="0.3">
      <c r="A229" s="56">
        <v>221</v>
      </c>
      <c r="B229" s="58"/>
      <c r="C229" s="59" t="s">
        <v>226</v>
      </c>
      <c r="D229" s="58"/>
      <c r="E229" s="56">
        <v>1</v>
      </c>
      <c r="F229" s="58" t="s">
        <v>124</v>
      </c>
      <c r="G229" s="66">
        <v>3599</v>
      </c>
      <c r="H229" s="66">
        <f t="shared" si="12"/>
        <v>3599</v>
      </c>
      <c r="I229" s="81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2" ht="16.350000000000001" customHeight="1" x14ac:dyDescent="0.3">
      <c r="A230" s="56">
        <v>222</v>
      </c>
      <c r="B230" s="58"/>
      <c r="C230" s="59" t="s">
        <v>227</v>
      </c>
      <c r="D230" s="58"/>
      <c r="E230" s="56">
        <v>1</v>
      </c>
      <c r="F230" s="58" t="s">
        <v>124</v>
      </c>
      <c r="G230" s="66">
        <v>6151</v>
      </c>
      <c r="H230" s="66">
        <f t="shared" si="12"/>
        <v>6151</v>
      </c>
      <c r="I230" s="81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2" ht="26.4" x14ac:dyDescent="0.3">
      <c r="A231" s="89">
        <v>223</v>
      </c>
      <c r="B231" s="63" t="s">
        <v>36</v>
      </c>
      <c r="C231" s="64" t="s">
        <v>40</v>
      </c>
      <c r="D231" s="63" t="s">
        <v>367</v>
      </c>
      <c r="E231" s="63"/>
      <c r="F231" s="63"/>
      <c r="G231" s="64"/>
      <c r="H231" s="65">
        <f>SUM(H232)</f>
        <v>10800</v>
      </c>
      <c r="I231" s="64" t="s">
        <v>38</v>
      </c>
      <c r="J231" s="80"/>
      <c r="K231" s="80">
        <v>1</v>
      </c>
      <c r="L231" s="80"/>
      <c r="M231" s="80"/>
      <c r="N231" s="80"/>
      <c r="O231" s="80"/>
      <c r="P231" s="80">
        <v>1</v>
      </c>
      <c r="Q231" s="80"/>
      <c r="R231" s="80"/>
      <c r="S231" s="80"/>
      <c r="T231" s="80"/>
      <c r="U231" s="80"/>
      <c r="V231" s="107"/>
    </row>
    <row r="232" spans="1:22" ht="16.350000000000001" customHeight="1" x14ac:dyDescent="0.3">
      <c r="A232" s="89">
        <v>224</v>
      </c>
      <c r="B232" s="58"/>
      <c r="C232" s="59" t="s">
        <v>130</v>
      </c>
      <c r="D232" s="58"/>
      <c r="E232" s="56">
        <v>6</v>
      </c>
      <c r="F232" s="58" t="s">
        <v>131</v>
      </c>
      <c r="G232" s="66">
        <v>1800</v>
      </c>
      <c r="H232" s="66">
        <f>+E232*G232</f>
        <v>10800</v>
      </c>
      <c r="I232" s="81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2" ht="26.4" x14ac:dyDescent="0.3">
      <c r="A233" s="89">
        <v>225</v>
      </c>
      <c r="B233" s="60" t="s">
        <v>45</v>
      </c>
      <c r="C233" s="61" t="s">
        <v>46</v>
      </c>
      <c r="D233" s="60" t="s">
        <v>367</v>
      </c>
      <c r="E233" s="60"/>
      <c r="F233" s="60"/>
      <c r="G233" s="61"/>
      <c r="H233" s="95">
        <f>+H234+H245+H277+H285+H304+H324</f>
        <v>9516940</v>
      </c>
      <c r="I233" s="61" t="s">
        <v>38</v>
      </c>
      <c r="J233" s="60">
        <f>SUM(J234:J330)</f>
        <v>2</v>
      </c>
      <c r="K233" s="60">
        <f t="shared" ref="K233:S233" si="13">SUM(K234:K330)</f>
        <v>2</v>
      </c>
      <c r="L233" s="60"/>
      <c r="M233" s="60">
        <f t="shared" si="13"/>
        <v>4</v>
      </c>
      <c r="N233" s="60"/>
      <c r="O233" s="60"/>
      <c r="P233" s="60">
        <f t="shared" si="13"/>
        <v>4</v>
      </c>
      <c r="Q233" s="60"/>
      <c r="R233" s="60"/>
      <c r="S233" s="60">
        <f t="shared" si="13"/>
        <v>3</v>
      </c>
      <c r="T233" s="60"/>
      <c r="U233" s="60"/>
      <c r="V233" s="109"/>
    </row>
    <row r="234" spans="1:22" ht="26.4" x14ac:dyDescent="0.3">
      <c r="A234" s="89">
        <v>226</v>
      </c>
      <c r="B234" s="63" t="s">
        <v>45</v>
      </c>
      <c r="C234" s="64" t="s">
        <v>40</v>
      </c>
      <c r="D234" s="63" t="s">
        <v>367</v>
      </c>
      <c r="E234" s="63"/>
      <c r="F234" s="63"/>
      <c r="G234" s="64"/>
      <c r="H234" s="65">
        <f>SUM(H235:H244)</f>
        <v>100100</v>
      </c>
      <c r="I234" s="64" t="s">
        <v>38</v>
      </c>
      <c r="J234" s="80"/>
      <c r="K234" s="80">
        <v>1</v>
      </c>
      <c r="L234" s="80"/>
      <c r="M234" s="80"/>
      <c r="N234" s="80"/>
      <c r="O234" s="80"/>
      <c r="P234" s="80">
        <v>1</v>
      </c>
      <c r="Q234" s="80"/>
      <c r="R234" s="80"/>
      <c r="S234" s="80"/>
      <c r="T234" s="80"/>
      <c r="U234" s="80"/>
      <c r="V234" s="107"/>
    </row>
    <row r="235" spans="1:22" ht="16.350000000000001" customHeight="1" x14ac:dyDescent="0.3">
      <c r="A235" s="89">
        <v>227</v>
      </c>
      <c r="B235" s="58"/>
      <c r="C235" s="59" t="s">
        <v>139</v>
      </c>
      <c r="D235" s="58"/>
      <c r="E235" s="56">
        <v>62</v>
      </c>
      <c r="F235" s="58" t="s">
        <v>140</v>
      </c>
      <c r="G235" s="66">
        <v>380</v>
      </c>
      <c r="H235" s="66">
        <f>+E235*G235</f>
        <v>23560</v>
      </c>
      <c r="I235" s="81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2" ht="16.350000000000001" customHeight="1" x14ac:dyDescent="0.3">
      <c r="A236" s="89">
        <v>228</v>
      </c>
      <c r="B236" s="58"/>
      <c r="C236" s="59" t="s">
        <v>141</v>
      </c>
      <c r="D236" s="58"/>
      <c r="E236" s="56">
        <v>10</v>
      </c>
      <c r="F236" s="58" t="s">
        <v>140</v>
      </c>
      <c r="G236" s="66">
        <v>480</v>
      </c>
      <c r="H236" s="66">
        <f t="shared" ref="H236:H244" si="14">+E236*G236</f>
        <v>4800</v>
      </c>
      <c r="I236" s="81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2" ht="16.350000000000001" customHeight="1" x14ac:dyDescent="0.3">
      <c r="A237" s="89">
        <v>229</v>
      </c>
      <c r="B237" s="58"/>
      <c r="C237" s="59" t="s">
        <v>228</v>
      </c>
      <c r="D237" s="58"/>
      <c r="E237" s="56">
        <v>2</v>
      </c>
      <c r="F237" s="58" t="s">
        <v>124</v>
      </c>
      <c r="G237" s="66">
        <v>260</v>
      </c>
      <c r="H237" s="66">
        <f t="shared" si="14"/>
        <v>520</v>
      </c>
      <c r="I237" s="81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1:22" ht="16.350000000000001" customHeight="1" x14ac:dyDescent="0.3">
      <c r="A238" s="89">
        <v>230</v>
      </c>
      <c r="B238" s="58"/>
      <c r="C238" s="59" t="s">
        <v>143</v>
      </c>
      <c r="D238" s="58"/>
      <c r="E238" s="56">
        <v>30</v>
      </c>
      <c r="F238" s="58" t="s">
        <v>124</v>
      </c>
      <c r="G238" s="66">
        <v>650</v>
      </c>
      <c r="H238" s="66">
        <f t="shared" si="14"/>
        <v>19500</v>
      </c>
      <c r="I238" s="81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1:22" ht="16.350000000000001" customHeight="1" x14ac:dyDescent="0.3">
      <c r="A239" s="56">
        <v>231</v>
      </c>
      <c r="B239" s="58"/>
      <c r="C239" s="59" t="s">
        <v>127</v>
      </c>
      <c r="D239" s="58"/>
      <c r="E239" s="56">
        <v>50</v>
      </c>
      <c r="F239" s="58" t="s">
        <v>126</v>
      </c>
      <c r="G239" s="66">
        <v>120</v>
      </c>
      <c r="H239" s="66">
        <f t="shared" si="14"/>
        <v>6000</v>
      </c>
      <c r="I239" s="81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1:22" ht="16.350000000000001" customHeight="1" x14ac:dyDescent="0.3">
      <c r="A240" s="56">
        <v>232</v>
      </c>
      <c r="B240" s="58"/>
      <c r="C240" s="59" t="s">
        <v>128</v>
      </c>
      <c r="D240" s="58"/>
      <c r="E240" s="56">
        <v>110</v>
      </c>
      <c r="F240" s="58" t="s">
        <v>126</v>
      </c>
      <c r="G240" s="66">
        <v>130</v>
      </c>
      <c r="H240" s="66">
        <f t="shared" si="14"/>
        <v>14300</v>
      </c>
      <c r="I240" s="81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1:22" ht="16.350000000000001" customHeight="1" x14ac:dyDescent="0.3">
      <c r="A241" s="89">
        <v>233</v>
      </c>
      <c r="B241" s="58"/>
      <c r="C241" s="59" t="s">
        <v>132</v>
      </c>
      <c r="D241" s="58"/>
      <c r="E241" s="56">
        <v>10</v>
      </c>
      <c r="F241" s="58" t="s">
        <v>126</v>
      </c>
      <c r="G241" s="66">
        <v>480</v>
      </c>
      <c r="H241" s="66">
        <f t="shared" si="14"/>
        <v>4800</v>
      </c>
      <c r="I241" s="81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1:22" ht="16.350000000000001" customHeight="1" x14ac:dyDescent="0.3">
      <c r="A242" s="89">
        <v>234</v>
      </c>
      <c r="B242" s="58"/>
      <c r="C242" s="59" t="s">
        <v>133</v>
      </c>
      <c r="D242" s="58"/>
      <c r="E242" s="56">
        <v>10</v>
      </c>
      <c r="F242" s="58" t="s">
        <v>126</v>
      </c>
      <c r="G242" s="66">
        <v>350</v>
      </c>
      <c r="H242" s="66">
        <f t="shared" si="14"/>
        <v>3500</v>
      </c>
      <c r="I242" s="81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1:22" ht="16.350000000000001" customHeight="1" x14ac:dyDescent="0.3">
      <c r="A243" s="89">
        <v>235</v>
      </c>
      <c r="B243" s="58"/>
      <c r="C243" s="59" t="s">
        <v>152</v>
      </c>
      <c r="D243" s="58"/>
      <c r="E243" s="56">
        <v>6</v>
      </c>
      <c r="F243" s="58" t="s">
        <v>149</v>
      </c>
      <c r="G243" s="66">
        <v>120</v>
      </c>
      <c r="H243" s="66">
        <f t="shared" si="14"/>
        <v>720</v>
      </c>
      <c r="I243" s="81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1:22" ht="16.350000000000001" customHeight="1" x14ac:dyDescent="0.3">
      <c r="A244" s="89">
        <v>236</v>
      </c>
      <c r="B244" s="58"/>
      <c r="C244" s="59" t="s">
        <v>129</v>
      </c>
      <c r="D244" s="58"/>
      <c r="E244" s="56">
        <v>640</v>
      </c>
      <c r="F244" s="58" t="s">
        <v>124</v>
      </c>
      <c r="G244" s="66">
        <v>35</v>
      </c>
      <c r="H244" s="66">
        <f t="shared" si="14"/>
        <v>22400</v>
      </c>
      <c r="I244" s="81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1:22" ht="16.350000000000001" customHeight="1" x14ac:dyDescent="0.3">
      <c r="A245" s="89">
        <v>237</v>
      </c>
      <c r="B245" s="63" t="s">
        <v>45</v>
      </c>
      <c r="C245" s="64" t="s">
        <v>47</v>
      </c>
      <c r="D245" s="63" t="s">
        <v>25</v>
      </c>
      <c r="E245" s="63"/>
      <c r="F245" s="63"/>
      <c r="G245" s="64"/>
      <c r="H245" s="65">
        <f>SUM(H246:H276)</f>
        <v>108000</v>
      </c>
      <c r="I245" s="64" t="s">
        <v>38</v>
      </c>
      <c r="J245" s="80"/>
      <c r="K245" s="80">
        <v>1</v>
      </c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107"/>
    </row>
    <row r="246" spans="1:22" ht="16.350000000000001" customHeight="1" x14ac:dyDescent="0.3">
      <c r="A246" s="89">
        <v>238</v>
      </c>
      <c r="B246" s="58"/>
      <c r="C246" s="59" t="s">
        <v>144</v>
      </c>
      <c r="D246" s="58"/>
      <c r="E246" s="56">
        <v>60</v>
      </c>
      <c r="F246" s="58" t="s">
        <v>124</v>
      </c>
      <c r="G246" s="66">
        <v>180</v>
      </c>
      <c r="H246" s="66">
        <f>+E246*G246</f>
        <v>10800</v>
      </c>
      <c r="I246" s="81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1:22" ht="16.350000000000001" customHeight="1" x14ac:dyDescent="0.3">
      <c r="A247" s="89">
        <v>239</v>
      </c>
      <c r="B247" s="58"/>
      <c r="C247" s="59" t="s">
        <v>189</v>
      </c>
      <c r="D247" s="58"/>
      <c r="E247" s="56">
        <v>2</v>
      </c>
      <c r="F247" s="58" t="s">
        <v>190</v>
      </c>
      <c r="G247" s="66">
        <v>250</v>
      </c>
      <c r="H247" s="66">
        <f t="shared" ref="H247:H276" si="15">+E247*G247</f>
        <v>500</v>
      </c>
      <c r="I247" s="81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1:22" ht="16.350000000000001" customHeight="1" x14ac:dyDescent="0.3">
      <c r="A248" s="89">
        <v>240</v>
      </c>
      <c r="B248" s="58"/>
      <c r="C248" s="59" t="s">
        <v>191</v>
      </c>
      <c r="D248" s="58"/>
      <c r="E248" s="56">
        <v>2</v>
      </c>
      <c r="F248" s="58" t="s">
        <v>229</v>
      </c>
      <c r="G248" s="66">
        <v>110</v>
      </c>
      <c r="H248" s="66">
        <f t="shared" si="15"/>
        <v>220</v>
      </c>
      <c r="I248" s="81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1:22" ht="16.350000000000001" customHeight="1" x14ac:dyDescent="0.3">
      <c r="A249" s="56">
        <v>241</v>
      </c>
      <c r="B249" s="58"/>
      <c r="C249" s="59" t="s">
        <v>230</v>
      </c>
      <c r="D249" s="58"/>
      <c r="E249" s="56">
        <v>12</v>
      </c>
      <c r="F249" s="58" t="s">
        <v>126</v>
      </c>
      <c r="G249" s="66">
        <v>560</v>
      </c>
      <c r="H249" s="66">
        <f t="shared" si="15"/>
        <v>6720</v>
      </c>
      <c r="I249" s="81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1:22" ht="16.350000000000001" customHeight="1" x14ac:dyDescent="0.3">
      <c r="A250" s="56">
        <v>242</v>
      </c>
      <c r="B250" s="58"/>
      <c r="C250" s="59" t="s">
        <v>231</v>
      </c>
      <c r="D250" s="58"/>
      <c r="E250" s="56">
        <v>12</v>
      </c>
      <c r="F250" s="58" t="s">
        <v>126</v>
      </c>
      <c r="G250" s="66">
        <v>670</v>
      </c>
      <c r="H250" s="66">
        <f t="shared" si="15"/>
        <v>8040</v>
      </c>
      <c r="I250" s="81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1:22" ht="16.350000000000001" customHeight="1" x14ac:dyDescent="0.3">
      <c r="A251" s="89">
        <v>243</v>
      </c>
      <c r="B251" s="58"/>
      <c r="C251" s="59" t="s">
        <v>232</v>
      </c>
      <c r="D251" s="58"/>
      <c r="E251" s="56">
        <v>2</v>
      </c>
      <c r="F251" s="58" t="s">
        <v>149</v>
      </c>
      <c r="G251" s="66">
        <v>1050</v>
      </c>
      <c r="H251" s="66">
        <f t="shared" si="15"/>
        <v>2100</v>
      </c>
      <c r="I251" s="81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1:22" ht="16.350000000000001" customHeight="1" x14ac:dyDescent="0.3">
      <c r="A252" s="89">
        <v>244</v>
      </c>
      <c r="B252" s="58"/>
      <c r="C252" s="59" t="s">
        <v>125</v>
      </c>
      <c r="D252" s="58"/>
      <c r="E252" s="56">
        <v>4</v>
      </c>
      <c r="F252" s="58" t="s">
        <v>149</v>
      </c>
      <c r="G252" s="66">
        <v>160</v>
      </c>
      <c r="H252" s="66">
        <f t="shared" si="15"/>
        <v>640</v>
      </c>
      <c r="I252" s="81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1:22" ht="16.350000000000001" customHeight="1" x14ac:dyDescent="0.3">
      <c r="A253" s="89">
        <v>245</v>
      </c>
      <c r="B253" s="58"/>
      <c r="C253" s="59" t="s">
        <v>129</v>
      </c>
      <c r="D253" s="58"/>
      <c r="E253" s="56">
        <v>4</v>
      </c>
      <c r="F253" s="58" t="s">
        <v>126</v>
      </c>
      <c r="G253" s="66">
        <v>160</v>
      </c>
      <c r="H253" s="66">
        <f t="shared" si="15"/>
        <v>640</v>
      </c>
      <c r="I253" s="81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1:22" ht="16.350000000000001" customHeight="1" x14ac:dyDescent="0.3">
      <c r="A254" s="89">
        <v>246</v>
      </c>
      <c r="B254" s="58"/>
      <c r="C254" s="59" t="s">
        <v>127</v>
      </c>
      <c r="D254" s="58"/>
      <c r="E254" s="56">
        <v>10</v>
      </c>
      <c r="F254" s="58" t="s">
        <v>126</v>
      </c>
      <c r="G254" s="66">
        <v>110</v>
      </c>
      <c r="H254" s="66">
        <f t="shared" si="15"/>
        <v>1100</v>
      </c>
      <c r="I254" s="81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1:22" ht="16.350000000000001" customHeight="1" x14ac:dyDescent="0.3">
      <c r="A255" s="89">
        <v>247</v>
      </c>
      <c r="B255" s="58"/>
      <c r="C255" s="59" t="s">
        <v>128</v>
      </c>
      <c r="D255" s="58"/>
      <c r="E255" s="56">
        <v>10</v>
      </c>
      <c r="F255" s="58" t="s">
        <v>126</v>
      </c>
      <c r="G255" s="66">
        <v>130</v>
      </c>
      <c r="H255" s="66">
        <f t="shared" si="15"/>
        <v>1300</v>
      </c>
      <c r="I255" s="81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1:22" ht="16.350000000000001" customHeight="1" x14ac:dyDescent="0.3">
      <c r="A256" s="89">
        <v>248</v>
      </c>
      <c r="B256" s="58"/>
      <c r="C256" s="59" t="s">
        <v>142</v>
      </c>
      <c r="D256" s="58"/>
      <c r="E256" s="56">
        <v>10</v>
      </c>
      <c r="F256" s="58" t="s">
        <v>126</v>
      </c>
      <c r="G256" s="66">
        <v>230</v>
      </c>
      <c r="H256" s="66">
        <f t="shared" si="15"/>
        <v>2300</v>
      </c>
      <c r="I256" s="81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1:21" ht="16.350000000000001" customHeight="1" x14ac:dyDescent="0.3">
      <c r="A257" s="89">
        <v>249</v>
      </c>
      <c r="B257" s="58"/>
      <c r="C257" s="59" t="s">
        <v>233</v>
      </c>
      <c r="D257" s="58"/>
      <c r="E257" s="56">
        <v>60</v>
      </c>
      <c r="F257" s="58" t="s">
        <v>124</v>
      </c>
      <c r="G257" s="66">
        <v>450</v>
      </c>
      <c r="H257" s="66">
        <f t="shared" si="15"/>
        <v>27000</v>
      </c>
      <c r="I257" s="81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1:21" ht="16.350000000000001" customHeight="1" x14ac:dyDescent="0.3">
      <c r="A258" s="89">
        <v>250</v>
      </c>
      <c r="B258" s="58"/>
      <c r="C258" s="59" t="s">
        <v>193</v>
      </c>
      <c r="D258" s="58"/>
      <c r="E258" s="56">
        <v>2</v>
      </c>
      <c r="F258" s="58" t="s">
        <v>190</v>
      </c>
      <c r="G258" s="66">
        <v>80</v>
      </c>
      <c r="H258" s="66">
        <f t="shared" si="15"/>
        <v>160</v>
      </c>
      <c r="I258" s="81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1:21" ht="16.350000000000001" customHeight="1" x14ac:dyDescent="0.3">
      <c r="A259" s="56">
        <v>251</v>
      </c>
      <c r="B259" s="58"/>
      <c r="C259" s="59" t="s">
        <v>145</v>
      </c>
      <c r="D259" s="58"/>
      <c r="E259" s="56">
        <v>4</v>
      </c>
      <c r="F259" s="58" t="s">
        <v>146</v>
      </c>
      <c r="G259" s="66">
        <v>190</v>
      </c>
      <c r="H259" s="66">
        <f t="shared" si="15"/>
        <v>760</v>
      </c>
      <c r="I259" s="81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1:21" ht="16.350000000000001" customHeight="1" x14ac:dyDescent="0.3">
      <c r="A260" s="56">
        <v>252</v>
      </c>
      <c r="B260" s="58"/>
      <c r="C260" s="59" t="s">
        <v>194</v>
      </c>
      <c r="D260" s="58"/>
      <c r="E260" s="56">
        <v>10</v>
      </c>
      <c r="F260" s="58" t="s">
        <v>146</v>
      </c>
      <c r="G260" s="66">
        <v>120</v>
      </c>
      <c r="H260" s="66">
        <f t="shared" si="15"/>
        <v>1200</v>
      </c>
      <c r="I260" s="81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1:21" ht="16.350000000000001" customHeight="1" x14ac:dyDescent="0.3">
      <c r="A261" s="89">
        <v>253</v>
      </c>
      <c r="B261" s="58"/>
      <c r="C261" s="59" t="s">
        <v>147</v>
      </c>
      <c r="D261" s="58"/>
      <c r="E261" s="56">
        <v>4</v>
      </c>
      <c r="F261" s="58" t="s">
        <v>146</v>
      </c>
      <c r="G261" s="66">
        <v>150</v>
      </c>
      <c r="H261" s="66">
        <f t="shared" si="15"/>
        <v>600</v>
      </c>
      <c r="I261" s="81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1:21" ht="16.350000000000001" customHeight="1" x14ac:dyDescent="0.3">
      <c r="A262" s="89">
        <v>254</v>
      </c>
      <c r="B262" s="58"/>
      <c r="C262" s="59" t="s">
        <v>148</v>
      </c>
      <c r="D262" s="58"/>
      <c r="E262" s="56">
        <v>20</v>
      </c>
      <c r="F262" s="58" t="s">
        <v>149</v>
      </c>
      <c r="G262" s="66">
        <v>250</v>
      </c>
      <c r="H262" s="66">
        <f t="shared" si="15"/>
        <v>5000</v>
      </c>
      <c r="I262" s="81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1:21" ht="16.350000000000001" customHeight="1" x14ac:dyDescent="0.3">
      <c r="A263" s="89">
        <v>255</v>
      </c>
      <c r="B263" s="58"/>
      <c r="C263" s="59" t="s">
        <v>150</v>
      </c>
      <c r="D263" s="58"/>
      <c r="E263" s="56">
        <v>10</v>
      </c>
      <c r="F263" s="58" t="s">
        <v>124</v>
      </c>
      <c r="G263" s="66">
        <v>75</v>
      </c>
      <c r="H263" s="66">
        <f t="shared" si="15"/>
        <v>750</v>
      </c>
      <c r="I263" s="81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1:21" ht="16.350000000000001" customHeight="1" x14ac:dyDescent="0.3">
      <c r="A264" s="89">
        <v>256</v>
      </c>
      <c r="B264" s="58"/>
      <c r="C264" s="59" t="s">
        <v>151</v>
      </c>
      <c r="D264" s="58"/>
      <c r="E264" s="56">
        <v>10</v>
      </c>
      <c r="F264" s="58" t="s">
        <v>124</v>
      </c>
      <c r="G264" s="66">
        <v>70</v>
      </c>
      <c r="H264" s="66">
        <f t="shared" si="15"/>
        <v>700</v>
      </c>
      <c r="I264" s="81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1:21" ht="16.350000000000001" customHeight="1" x14ac:dyDescent="0.3">
      <c r="A265" s="89">
        <v>257</v>
      </c>
      <c r="B265" s="58"/>
      <c r="C265" s="59" t="s">
        <v>137</v>
      </c>
      <c r="D265" s="58"/>
      <c r="E265" s="56">
        <v>60</v>
      </c>
      <c r="F265" s="58" t="s">
        <v>166</v>
      </c>
      <c r="G265" s="66">
        <v>80</v>
      </c>
      <c r="H265" s="66">
        <f t="shared" si="15"/>
        <v>4800</v>
      </c>
      <c r="I265" s="81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1:21" ht="16.350000000000001" customHeight="1" x14ac:dyDescent="0.3">
      <c r="A266" s="89">
        <v>258</v>
      </c>
      <c r="B266" s="58"/>
      <c r="C266" s="59" t="s">
        <v>136</v>
      </c>
      <c r="D266" s="58"/>
      <c r="E266" s="56">
        <v>58</v>
      </c>
      <c r="F266" s="58" t="s">
        <v>124</v>
      </c>
      <c r="G266" s="66">
        <v>55</v>
      </c>
      <c r="H266" s="66">
        <f t="shared" si="15"/>
        <v>3190</v>
      </c>
      <c r="I266" s="81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1:21" ht="16.350000000000001" customHeight="1" x14ac:dyDescent="0.3">
      <c r="A267" s="89">
        <v>259</v>
      </c>
      <c r="B267" s="58"/>
      <c r="C267" s="59" t="s">
        <v>234</v>
      </c>
      <c r="D267" s="58"/>
      <c r="E267" s="56">
        <v>8</v>
      </c>
      <c r="F267" s="58" t="s">
        <v>124</v>
      </c>
      <c r="G267" s="66">
        <v>435</v>
      </c>
      <c r="H267" s="66">
        <f t="shared" si="15"/>
        <v>3480</v>
      </c>
      <c r="I267" s="81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1:21" ht="16.350000000000001" customHeight="1" x14ac:dyDescent="0.3">
      <c r="A268" s="89">
        <v>260</v>
      </c>
      <c r="B268" s="58"/>
      <c r="C268" s="59" t="s">
        <v>203</v>
      </c>
      <c r="D268" s="58"/>
      <c r="E268" s="56">
        <v>4</v>
      </c>
      <c r="F268" s="58" t="s">
        <v>124</v>
      </c>
      <c r="G268" s="66">
        <v>90</v>
      </c>
      <c r="H268" s="66">
        <f t="shared" si="15"/>
        <v>360</v>
      </c>
      <c r="I268" s="81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1:21" ht="16.350000000000001" customHeight="1" x14ac:dyDescent="0.3">
      <c r="A269" s="56">
        <v>261</v>
      </c>
      <c r="B269" s="58"/>
      <c r="C269" s="59" t="s">
        <v>228</v>
      </c>
      <c r="D269" s="58"/>
      <c r="E269" s="56">
        <v>4</v>
      </c>
      <c r="F269" s="58" t="s">
        <v>124</v>
      </c>
      <c r="G269" s="66">
        <v>445</v>
      </c>
      <c r="H269" s="66">
        <f t="shared" si="15"/>
        <v>1780</v>
      </c>
      <c r="I269" s="81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1:21" ht="16.350000000000001" customHeight="1" x14ac:dyDescent="0.3">
      <c r="A270" s="56">
        <v>262</v>
      </c>
      <c r="B270" s="58"/>
      <c r="C270" s="59" t="s">
        <v>171</v>
      </c>
      <c r="D270" s="58"/>
      <c r="E270" s="56">
        <v>4</v>
      </c>
      <c r="F270" s="58" t="s">
        <v>149</v>
      </c>
      <c r="G270" s="66">
        <v>220</v>
      </c>
      <c r="H270" s="66">
        <f t="shared" si="15"/>
        <v>880</v>
      </c>
      <c r="I270" s="81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1:21" ht="16.350000000000001" customHeight="1" x14ac:dyDescent="0.3">
      <c r="A271" s="89">
        <v>263</v>
      </c>
      <c r="B271" s="58"/>
      <c r="C271" s="59" t="s">
        <v>235</v>
      </c>
      <c r="D271" s="58"/>
      <c r="E271" s="56">
        <v>4</v>
      </c>
      <c r="F271" s="58" t="s">
        <v>124</v>
      </c>
      <c r="G271" s="66">
        <v>250</v>
      </c>
      <c r="H271" s="66">
        <f t="shared" si="15"/>
        <v>1000</v>
      </c>
      <c r="I271" s="81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1:21" ht="16.350000000000001" customHeight="1" x14ac:dyDescent="0.3">
      <c r="A272" s="89">
        <v>264</v>
      </c>
      <c r="B272" s="58"/>
      <c r="C272" s="59" t="s">
        <v>145</v>
      </c>
      <c r="D272" s="58"/>
      <c r="E272" s="56">
        <v>6</v>
      </c>
      <c r="F272" s="58" t="s">
        <v>124</v>
      </c>
      <c r="G272" s="66">
        <v>120</v>
      </c>
      <c r="H272" s="66">
        <f t="shared" si="15"/>
        <v>720</v>
      </c>
      <c r="I272" s="81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1:22" ht="16.350000000000001" customHeight="1" x14ac:dyDescent="0.3">
      <c r="A273" s="89">
        <v>265</v>
      </c>
      <c r="B273" s="58"/>
      <c r="C273" s="59" t="s">
        <v>236</v>
      </c>
      <c r="D273" s="58"/>
      <c r="E273" s="56">
        <v>8</v>
      </c>
      <c r="F273" s="58" t="s">
        <v>124</v>
      </c>
      <c r="G273" s="66">
        <v>80</v>
      </c>
      <c r="H273" s="66">
        <f t="shared" si="15"/>
        <v>640</v>
      </c>
      <c r="I273" s="81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1:22" ht="16.350000000000001" customHeight="1" x14ac:dyDescent="0.3">
      <c r="A274" s="89">
        <v>266</v>
      </c>
      <c r="B274" s="58"/>
      <c r="C274" s="59" t="s">
        <v>147</v>
      </c>
      <c r="D274" s="58"/>
      <c r="E274" s="56">
        <v>4</v>
      </c>
      <c r="F274" s="58" t="s">
        <v>124</v>
      </c>
      <c r="G274" s="66">
        <v>180</v>
      </c>
      <c r="H274" s="66">
        <f t="shared" si="15"/>
        <v>720</v>
      </c>
      <c r="I274" s="81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1:22" ht="16.350000000000001" customHeight="1" x14ac:dyDescent="0.3">
      <c r="A275" s="89">
        <v>267</v>
      </c>
      <c r="B275" s="58"/>
      <c r="C275" s="59" t="s">
        <v>237</v>
      </c>
      <c r="D275" s="58"/>
      <c r="E275" s="56">
        <v>10</v>
      </c>
      <c r="F275" s="58" t="s">
        <v>124</v>
      </c>
      <c r="G275" s="66">
        <v>750</v>
      </c>
      <c r="H275" s="66">
        <f t="shared" si="15"/>
        <v>7500</v>
      </c>
      <c r="I275" s="81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1:22" ht="16.350000000000001" customHeight="1" x14ac:dyDescent="0.3">
      <c r="A276" s="89">
        <v>268</v>
      </c>
      <c r="B276" s="58"/>
      <c r="C276" s="59" t="s">
        <v>238</v>
      </c>
      <c r="D276" s="58"/>
      <c r="E276" s="56">
        <v>62</v>
      </c>
      <c r="F276" s="58" t="s">
        <v>124</v>
      </c>
      <c r="G276" s="66">
        <v>200</v>
      </c>
      <c r="H276" s="66">
        <f t="shared" si="15"/>
        <v>12400</v>
      </c>
      <c r="I276" s="81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1:22" ht="26.4" x14ac:dyDescent="0.3">
      <c r="A277" s="89">
        <v>269</v>
      </c>
      <c r="B277" s="63" t="s">
        <v>45</v>
      </c>
      <c r="C277" s="64" t="s">
        <v>39</v>
      </c>
      <c r="D277" s="63" t="s">
        <v>367</v>
      </c>
      <c r="E277" s="63"/>
      <c r="F277" s="63"/>
      <c r="G277" s="64"/>
      <c r="H277" s="65">
        <f>SUM(H278:H284)</f>
        <v>11440</v>
      </c>
      <c r="I277" s="64" t="s">
        <v>38</v>
      </c>
      <c r="J277" s="80"/>
      <c r="K277" s="80"/>
      <c r="L277" s="80"/>
      <c r="M277" s="80">
        <v>1</v>
      </c>
      <c r="N277" s="80"/>
      <c r="O277" s="80"/>
      <c r="P277" s="80"/>
      <c r="Q277" s="80"/>
      <c r="R277" s="80"/>
      <c r="S277" s="80"/>
      <c r="T277" s="80"/>
      <c r="U277" s="80"/>
      <c r="V277" s="107"/>
    </row>
    <row r="278" spans="1:22" ht="16.350000000000001" customHeight="1" x14ac:dyDescent="0.3">
      <c r="A278" s="89">
        <v>270</v>
      </c>
      <c r="B278" s="58"/>
      <c r="C278" s="59" t="s">
        <v>239</v>
      </c>
      <c r="D278" s="58"/>
      <c r="E278" s="56">
        <v>10</v>
      </c>
      <c r="F278" s="58" t="s">
        <v>140</v>
      </c>
      <c r="G278" s="66">
        <v>350</v>
      </c>
      <c r="H278" s="66">
        <f>+E278*G278</f>
        <v>3500</v>
      </c>
      <c r="I278" s="81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1:22" ht="16.350000000000001" customHeight="1" x14ac:dyDescent="0.3">
      <c r="A279" s="56">
        <v>271</v>
      </c>
      <c r="B279" s="58"/>
      <c r="C279" s="59" t="s">
        <v>141</v>
      </c>
      <c r="D279" s="58"/>
      <c r="E279" s="56">
        <v>5</v>
      </c>
      <c r="F279" s="58" t="s">
        <v>140</v>
      </c>
      <c r="G279" s="66">
        <v>380</v>
      </c>
      <c r="H279" s="66">
        <f>+E279*G279</f>
        <v>1900</v>
      </c>
      <c r="I279" s="81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1:22" ht="16.350000000000001" customHeight="1" x14ac:dyDescent="0.3">
      <c r="A280" s="56">
        <v>272</v>
      </c>
      <c r="B280" s="58"/>
      <c r="C280" s="59" t="s">
        <v>125</v>
      </c>
      <c r="D280" s="58"/>
      <c r="E280" s="56">
        <v>5</v>
      </c>
      <c r="F280" s="58" t="s">
        <v>124</v>
      </c>
      <c r="G280" s="66">
        <v>200</v>
      </c>
      <c r="H280" s="66">
        <f t="shared" ref="H280:H284" si="16">+E280*G280</f>
        <v>1000</v>
      </c>
      <c r="I280" s="81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1:22" ht="16.350000000000001" customHeight="1" x14ac:dyDescent="0.3">
      <c r="A281" s="89">
        <v>273</v>
      </c>
      <c r="B281" s="58"/>
      <c r="C281" s="59" t="s">
        <v>164</v>
      </c>
      <c r="D281" s="58"/>
      <c r="E281" s="56">
        <v>12</v>
      </c>
      <c r="F281" s="58" t="s">
        <v>126</v>
      </c>
      <c r="G281" s="66">
        <v>100</v>
      </c>
      <c r="H281" s="66">
        <f t="shared" si="16"/>
        <v>1200</v>
      </c>
      <c r="I281" s="81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1:22" ht="16.350000000000001" customHeight="1" x14ac:dyDescent="0.3">
      <c r="A282" s="89">
        <v>274</v>
      </c>
      <c r="B282" s="58"/>
      <c r="C282" s="59" t="s">
        <v>240</v>
      </c>
      <c r="D282" s="58"/>
      <c r="E282" s="56">
        <v>5</v>
      </c>
      <c r="F282" s="58" t="s">
        <v>149</v>
      </c>
      <c r="G282" s="66">
        <v>180</v>
      </c>
      <c r="H282" s="66">
        <f t="shared" si="16"/>
        <v>900</v>
      </c>
      <c r="I282" s="81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1:22" ht="16.350000000000001" customHeight="1" x14ac:dyDescent="0.3">
      <c r="A283" s="89">
        <v>275</v>
      </c>
      <c r="B283" s="58"/>
      <c r="C283" s="59" t="s">
        <v>241</v>
      </c>
      <c r="D283" s="58"/>
      <c r="E283" s="56">
        <v>5</v>
      </c>
      <c r="F283" s="58" t="s">
        <v>126</v>
      </c>
      <c r="G283" s="66">
        <v>300</v>
      </c>
      <c r="H283" s="66">
        <f t="shared" si="16"/>
        <v>1500</v>
      </c>
      <c r="I283" s="81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1:22" ht="16.350000000000001" customHeight="1" x14ac:dyDescent="0.3">
      <c r="A284" s="89">
        <v>276</v>
      </c>
      <c r="B284" s="58"/>
      <c r="C284" s="59" t="s">
        <v>242</v>
      </c>
      <c r="D284" s="58"/>
      <c r="E284" s="56">
        <v>12</v>
      </c>
      <c r="F284" s="58" t="s">
        <v>149</v>
      </c>
      <c r="G284" s="66">
        <v>120</v>
      </c>
      <c r="H284" s="66">
        <f t="shared" si="16"/>
        <v>1440</v>
      </c>
      <c r="I284" s="81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1:22" ht="16.350000000000001" customHeight="1" x14ac:dyDescent="0.3">
      <c r="A285" s="89">
        <v>277</v>
      </c>
      <c r="B285" s="63" t="s">
        <v>45</v>
      </c>
      <c r="C285" s="64" t="s">
        <v>42</v>
      </c>
      <c r="D285" s="63" t="s">
        <v>365</v>
      </c>
      <c r="E285" s="63"/>
      <c r="F285" s="63"/>
      <c r="G285" s="64"/>
      <c r="H285" s="65">
        <f>SUM(H286:H303)</f>
        <v>6636000</v>
      </c>
      <c r="I285" s="64" t="s">
        <v>38</v>
      </c>
      <c r="J285" s="80">
        <v>1</v>
      </c>
      <c r="K285" s="80"/>
      <c r="L285" s="80"/>
      <c r="M285" s="80">
        <v>1</v>
      </c>
      <c r="N285" s="80"/>
      <c r="O285" s="80"/>
      <c r="P285" s="80">
        <v>1</v>
      </c>
      <c r="Q285" s="80"/>
      <c r="R285" s="80"/>
      <c r="S285" s="80">
        <v>1</v>
      </c>
      <c r="T285" s="80"/>
      <c r="U285" s="80"/>
      <c r="V285" s="107"/>
    </row>
    <row r="286" spans="1:22" ht="16.350000000000001" customHeight="1" x14ac:dyDescent="0.3">
      <c r="A286" s="89">
        <v>278</v>
      </c>
      <c r="B286" s="58"/>
      <c r="C286" s="59" t="s">
        <v>243</v>
      </c>
      <c r="D286" s="58"/>
      <c r="E286" s="56">
        <v>15000</v>
      </c>
      <c r="F286" s="58" t="s">
        <v>124</v>
      </c>
      <c r="G286" s="66">
        <v>331</v>
      </c>
      <c r="H286" s="66">
        <f>+E286*G286</f>
        <v>4965000</v>
      </c>
      <c r="I286" s="81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1:22" ht="16.350000000000001" customHeight="1" x14ac:dyDescent="0.3">
      <c r="A287" s="89">
        <v>279</v>
      </c>
      <c r="B287" s="58"/>
      <c r="C287" s="59" t="s">
        <v>244</v>
      </c>
      <c r="D287" s="58"/>
      <c r="E287" s="56">
        <v>600</v>
      </c>
      <c r="F287" s="58" t="s">
        <v>149</v>
      </c>
      <c r="G287" s="66">
        <v>80</v>
      </c>
      <c r="H287" s="66">
        <f t="shared" ref="H287:H303" si="17">+E287*G287</f>
        <v>48000</v>
      </c>
      <c r="I287" s="81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1:22" ht="16.350000000000001" customHeight="1" x14ac:dyDescent="0.3">
      <c r="A288" s="89">
        <v>280</v>
      </c>
      <c r="B288" s="58"/>
      <c r="C288" s="59" t="s">
        <v>147</v>
      </c>
      <c r="D288" s="58"/>
      <c r="E288" s="56">
        <v>300</v>
      </c>
      <c r="F288" s="58" t="s">
        <v>124</v>
      </c>
      <c r="G288" s="66">
        <v>150</v>
      </c>
      <c r="H288" s="66">
        <f t="shared" si="17"/>
        <v>45000</v>
      </c>
      <c r="I288" s="81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1:22" ht="14.4" customHeight="1" x14ac:dyDescent="0.3">
      <c r="A289" s="56">
        <v>281</v>
      </c>
      <c r="B289" s="58"/>
      <c r="C289" s="59" t="s">
        <v>245</v>
      </c>
      <c r="D289" s="58"/>
      <c r="E289" s="56">
        <v>600</v>
      </c>
      <c r="F289" s="58" t="s">
        <v>246</v>
      </c>
      <c r="G289" s="66">
        <v>75</v>
      </c>
      <c r="H289" s="66">
        <f t="shared" si="17"/>
        <v>45000</v>
      </c>
      <c r="I289" s="81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1:22" ht="14.4" customHeight="1" x14ac:dyDescent="0.3">
      <c r="A290" s="56">
        <v>282</v>
      </c>
      <c r="B290" s="58"/>
      <c r="C290" s="59" t="s">
        <v>240</v>
      </c>
      <c r="D290" s="58"/>
      <c r="E290" s="56">
        <v>300</v>
      </c>
      <c r="F290" s="58" t="s">
        <v>149</v>
      </c>
      <c r="G290" s="66">
        <v>62</v>
      </c>
      <c r="H290" s="66">
        <f t="shared" si="17"/>
        <v>18600</v>
      </c>
      <c r="I290" s="81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1:22" ht="14.4" customHeight="1" x14ac:dyDescent="0.3">
      <c r="A291" s="89">
        <v>283</v>
      </c>
      <c r="B291" s="58"/>
      <c r="C291" s="59" t="s">
        <v>128</v>
      </c>
      <c r="D291" s="58"/>
      <c r="E291" s="56">
        <v>600</v>
      </c>
      <c r="F291" s="58" t="s">
        <v>126</v>
      </c>
      <c r="G291" s="66">
        <v>130</v>
      </c>
      <c r="H291" s="66">
        <f t="shared" si="17"/>
        <v>78000</v>
      </c>
      <c r="I291" s="81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1:22" ht="14.4" customHeight="1" x14ac:dyDescent="0.3">
      <c r="A292" s="89">
        <v>284</v>
      </c>
      <c r="B292" s="58"/>
      <c r="C292" s="59" t="s">
        <v>133</v>
      </c>
      <c r="D292" s="58"/>
      <c r="E292" s="56">
        <v>600</v>
      </c>
      <c r="F292" s="58" t="s">
        <v>126</v>
      </c>
      <c r="G292" s="66">
        <v>350</v>
      </c>
      <c r="H292" s="66">
        <f t="shared" si="17"/>
        <v>210000</v>
      </c>
      <c r="I292" s="81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1:22" ht="14.4" customHeight="1" x14ac:dyDescent="0.3">
      <c r="A293" s="89">
        <v>285</v>
      </c>
      <c r="B293" s="58"/>
      <c r="C293" s="59" t="s">
        <v>132</v>
      </c>
      <c r="D293" s="58"/>
      <c r="E293" s="56">
        <v>600</v>
      </c>
      <c r="F293" s="58" t="s">
        <v>126</v>
      </c>
      <c r="G293" s="66">
        <v>480</v>
      </c>
      <c r="H293" s="66">
        <f t="shared" si="17"/>
        <v>288000</v>
      </c>
      <c r="I293" s="81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1:22" ht="14.4" customHeight="1" x14ac:dyDescent="0.3">
      <c r="A294" s="89">
        <v>286</v>
      </c>
      <c r="B294" s="58"/>
      <c r="C294" s="59" t="s">
        <v>188</v>
      </c>
      <c r="D294" s="58"/>
      <c r="E294" s="56">
        <v>120</v>
      </c>
      <c r="F294" s="58" t="s">
        <v>124</v>
      </c>
      <c r="G294" s="66">
        <v>1207.5</v>
      </c>
      <c r="H294" s="66">
        <f t="shared" si="17"/>
        <v>144900</v>
      </c>
      <c r="I294" s="81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1:22" ht="16.350000000000001" customHeight="1" x14ac:dyDescent="0.3">
      <c r="A295" s="89">
        <v>287</v>
      </c>
      <c r="B295" s="58"/>
      <c r="C295" s="59" t="s">
        <v>141</v>
      </c>
      <c r="D295" s="58"/>
      <c r="E295" s="56">
        <v>180</v>
      </c>
      <c r="F295" s="58" t="s">
        <v>149</v>
      </c>
      <c r="G295" s="66">
        <v>1050</v>
      </c>
      <c r="H295" s="66">
        <f t="shared" si="17"/>
        <v>189000</v>
      </c>
      <c r="I295" s="81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1:22" ht="16.350000000000001" customHeight="1" x14ac:dyDescent="0.3">
      <c r="A296" s="89">
        <v>288</v>
      </c>
      <c r="B296" s="58"/>
      <c r="C296" s="59" t="s">
        <v>139</v>
      </c>
      <c r="D296" s="58"/>
      <c r="E296" s="56">
        <v>300</v>
      </c>
      <c r="F296" s="58" t="s">
        <v>149</v>
      </c>
      <c r="G296" s="66">
        <v>950</v>
      </c>
      <c r="H296" s="66">
        <f t="shared" si="17"/>
        <v>285000</v>
      </c>
      <c r="I296" s="81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1:22" ht="16.350000000000001" customHeight="1" x14ac:dyDescent="0.3">
      <c r="A297" s="89">
        <v>289</v>
      </c>
      <c r="B297" s="58"/>
      <c r="C297" s="59" t="s">
        <v>228</v>
      </c>
      <c r="D297" s="58"/>
      <c r="E297" s="56">
        <v>300</v>
      </c>
      <c r="F297" s="58" t="s">
        <v>124</v>
      </c>
      <c r="G297" s="66">
        <v>125</v>
      </c>
      <c r="H297" s="66">
        <f t="shared" si="17"/>
        <v>37500</v>
      </c>
      <c r="I297" s="81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1:22" ht="16.350000000000001" customHeight="1" x14ac:dyDescent="0.3">
      <c r="A298" s="89">
        <v>290</v>
      </c>
      <c r="B298" s="58"/>
      <c r="C298" s="59" t="s">
        <v>200</v>
      </c>
      <c r="D298" s="58"/>
      <c r="E298" s="56">
        <v>300</v>
      </c>
      <c r="F298" s="58" t="s">
        <v>124</v>
      </c>
      <c r="G298" s="66">
        <v>100</v>
      </c>
      <c r="H298" s="66">
        <f t="shared" si="17"/>
        <v>30000</v>
      </c>
      <c r="I298" s="81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1:22" ht="16.350000000000001" customHeight="1" x14ac:dyDescent="0.3">
      <c r="A299" s="56">
        <v>291</v>
      </c>
      <c r="B299" s="58"/>
      <c r="C299" s="59" t="s">
        <v>247</v>
      </c>
      <c r="D299" s="58"/>
      <c r="E299" s="56">
        <v>300</v>
      </c>
      <c r="F299" s="58" t="s">
        <v>124</v>
      </c>
      <c r="G299" s="66">
        <v>190</v>
      </c>
      <c r="H299" s="66">
        <f t="shared" si="17"/>
        <v>57000</v>
      </c>
      <c r="I299" s="81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1:22" ht="16.350000000000001" customHeight="1" x14ac:dyDescent="0.3">
      <c r="A300" s="56">
        <v>292</v>
      </c>
      <c r="B300" s="58"/>
      <c r="C300" s="59" t="s">
        <v>127</v>
      </c>
      <c r="D300" s="58"/>
      <c r="E300" s="56">
        <v>300</v>
      </c>
      <c r="F300" s="58" t="s">
        <v>126</v>
      </c>
      <c r="G300" s="66">
        <v>70</v>
      </c>
      <c r="H300" s="66">
        <f t="shared" si="17"/>
        <v>21000</v>
      </c>
      <c r="I300" s="81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1:22" ht="16.350000000000001" customHeight="1" x14ac:dyDescent="0.3">
      <c r="A301" s="89">
        <v>293</v>
      </c>
      <c r="B301" s="58"/>
      <c r="C301" s="59" t="s">
        <v>248</v>
      </c>
      <c r="D301" s="58"/>
      <c r="E301" s="56">
        <v>300</v>
      </c>
      <c r="F301" s="58" t="s">
        <v>190</v>
      </c>
      <c r="G301" s="66">
        <v>350</v>
      </c>
      <c r="H301" s="66">
        <f t="shared" si="17"/>
        <v>105000</v>
      </c>
      <c r="I301" s="81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1:22" ht="16.350000000000001" customHeight="1" x14ac:dyDescent="0.3">
      <c r="A302" s="89">
        <v>294</v>
      </c>
      <c r="B302" s="58"/>
      <c r="C302" s="59" t="s">
        <v>236</v>
      </c>
      <c r="D302" s="58"/>
      <c r="E302" s="56">
        <v>300</v>
      </c>
      <c r="F302" s="58" t="s">
        <v>124</v>
      </c>
      <c r="G302" s="66">
        <v>150</v>
      </c>
      <c r="H302" s="66">
        <f t="shared" si="17"/>
        <v>45000</v>
      </c>
      <c r="I302" s="81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1:22" ht="16.350000000000001" customHeight="1" x14ac:dyDescent="0.3">
      <c r="A303" s="89">
        <v>295</v>
      </c>
      <c r="B303" s="58"/>
      <c r="C303" s="59" t="s">
        <v>249</v>
      </c>
      <c r="D303" s="58"/>
      <c r="E303" s="56">
        <v>300</v>
      </c>
      <c r="F303" s="58" t="s">
        <v>124</v>
      </c>
      <c r="G303" s="66">
        <v>80</v>
      </c>
      <c r="H303" s="66">
        <f t="shared" si="17"/>
        <v>24000</v>
      </c>
      <c r="I303" s="81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1:22" ht="16.350000000000001" customHeight="1" x14ac:dyDescent="0.3">
      <c r="A304" s="89">
        <v>296</v>
      </c>
      <c r="B304" s="63" t="s">
        <v>45</v>
      </c>
      <c r="C304" s="64" t="s">
        <v>43</v>
      </c>
      <c r="D304" s="63" t="s">
        <v>367</v>
      </c>
      <c r="E304" s="63"/>
      <c r="F304" s="63"/>
      <c r="G304" s="64"/>
      <c r="H304" s="65">
        <f>SUM(H305:H323)</f>
        <v>2616400</v>
      </c>
      <c r="I304" s="64" t="s">
        <v>38</v>
      </c>
      <c r="J304" s="80">
        <v>1</v>
      </c>
      <c r="K304" s="80"/>
      <c r="L304" s="80"/>
      <c r="M304" s="80">
        <v>1</v>
      </c>
      <c r="N304" s="80"/>
      <c r="O304" s="80"/>
      <c r="P304" s="80">
        <v>1</v>
      </c>
      <c r="Q304" s="80"/>
      <c r="R304" s="80"/>
      <c r="S304" s="80">
        <v>1</v>
      </c>
      <c r="T304" s="80"/>
      <c r="U304" s="80"/>
      <c r="V304" s="107"/>
    </row>
    <row r="305" spans="1:21" ht="16.350000000000001" customHeight="1" x14ac:dyDescent="0.3">
      <c r="A305" s="89">
        <v>297</v>
      </c>
      <c r="B305" s="58"/>
      <c r="C305" s="59" t="s">
        <v>197</v>
      </c>
      <c r="D305" s="58"/>
      <c r="E305" s="56">
        <v>1120</v>
      </c>
      <c r="F305" s="58" t="s">
        <v>140</v>
      </c>
      <c r="G305" s="66">
        <v>350</v>
      </c>
      <c r="H305" s="66">
        <f>+E305*G305</f>
        <v>392000</v>
      </c>
      <c r="I305" s="81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1:21" ht="16.350000000000001" customHeight="1" x14ac:dyDescent="0.3">
      <c r="A306" s="89">
        <v>298</v>
      </c>
      <c r="B306" s="58"/>
      <c r="C306" s="59" t="s">
        <v>198</v>
      </c>
      <c r="D306" s="58"/>
      <c r="E306" s="56">
        <v>920</v>
      </c>
      <c r="F306" s="58" t="s">
        <v>140</v>
      </c>
      <c r="G306" s="66">
        <v>380</v>
      </c>
      <c r="H306" s="66">
        <f t="shared" ref="H306:H323" si="18">+E306*G306</f>
        <v>349600</v>
      </c>
      <c r="I306" s="81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1:21" ht="16.350000000000001" customHeight="1" x14ac:dyDescent="0.3">
      <c r="A307" s="89">
        <v>299</v>
      </c>
      <c r="B307" s="58"/>
      <c r="C307" s="59" t="s">
        <v>125</v>
      </c>
      <c r="D307" s="58"/>
      <c r="E307" s="56">
        <v>636</v>
      </c>
      <c r="F307" s="58" t="s">
        <v>124</v>
      </c>
      <c r="G307" s="66">
        <v>10</v>
      </c>
      <c r="H307" s="66">
        <f t="shared" si="18"/>
        <v>6360</v>
      </c>
      <c r="I307" s="81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1:21" ht="16.350000000000001" customHeight="1" x14ac:dyDescent="0.3">
      <c r="A308" s="89">
        <v>300</v>
      </c>
      <c r="B308" s="58"/>
      <c r="C308" s="59" t="s">
        <v>163</v>
      </c>
      <c r="D308" s="58"/>
      <c r="E308" s="56">
        <v>1280</v>
      </c>
      <c r="F308" s="58" t="s">
        <v>126</v>
      </c>
      <c r="G308" s="66">
        <v>215</v>
      </c>
      <c r="H308" s="66">
        <f t="shared" si="18"/>
        <v>275200</v>
      </c>
      <c r="I308" s="81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1:21" ht="15.6" customHeight="1" x14ac:dyDescent="0.3">
      <c r="A309" s="56">
        <v>301</v>
      </c>
      <c r="B309" s="58"/>
      <c r="C309" s="59" t="s">
        <v>128</v>
      </c>
      <c r="D309" s="58"/>
      <c r="E309" s="56">
        <v>1600</v>
      </c>
      <c r="F309" s="58" t="s">
        <v>126</v>
      </c>
      <c r="G309" s="66">
        <v>55</v>
      </c>
      <c r="H309" s="66">
        <f t="shared" si="18"/>
        <v>88000</v>
      </c>
      <c r="I309" s="81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1:21" ht="15.6" customHeight="1" x14ac:dyDescent="0.3">
      <c r="A310" s="56">
        <v>302</v>
      </c>
      <c r="B310" s="58"/>
      <c r="C310" s="59" t="s">
        <v>250</v>
      </c>
      <c r="D310" s="58"/>
      <c r="E310" s="56">
        <v>4400</v>
      </c>
      <c r="F310" s="58" t="s">
        <v>124</v>
      </c>
      <c r="G310" s="66">
        <v>35</v>
      </c>
      <c r="H310" s="66">
        <f t="shared" si="18"/>
        <v>154000</v>
      </c>
      <c r="I310" s="81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1:21" ht="15.6" customHeight="1" x14ac:dyDescent="0.3">
      <c r="A311" s="89">
        <v>303</v>
      </c>
      <c r="B311" s="58"/>
      <c r="C311" s="59" t="s">
        <v>150</v>
      </c>
      <c r="D311" s="58"/>
      <c r="E311" s="56">
        <v>648</v>
      </c>
      <c r="F311" s="58" t="s">
        <v>124</v>
      </c>
      <c r="G311" s="66">
        <v>90</v>
      </c>
      <c r="H311" s="66">
        <f t="shared" si="18"/>
        <v>58320</v>
      </c>
      <c r="I311" s="81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1:21" ht="15.6" customHeight="1" x14ac:dyDescent="0.3">
      <c r="A312" s="89">
        <v>304</v>
      </c>
      <c r="B312" s="58"/>
      <c r="C312" s="59" t="s">
        <v>199</v>
      </c>
      <c r="D312" s="58"/>
      <c r="E312" s="56">
        <v>640</v>
      </c>
      <c r="F312" s="58" t="s">
        <v>124</v>
      </c>
      <c r="G312" s="66">
        <v>50</v>
      </c>
      <c r="H312" s="66">
        <f t="shared" si="18"/>
        <v>32000</v>
      </c>
      <c r="I312" s="81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1:21" ht="15.6" customHeight="1" x14ac:dyDescent="0.3">
      <c r="A313" s="89">
        <v>305</v>
      </c>
      <c r="B313" s="58"/>
      <c r="C313" s="59" t="s">
        <v>200</v>
      </c>
      <c r="D313" s="58"/>
      <c r="E313" s="56">
        <v>336</v>
      </c>
      <c r="F313" s="58" t="s">
        <v>124</v>
      </c>
      <c r="G313" s="66">
        <v>45</v>
      </c>
      <c r="H313" s="66">
        <f t="shared" si="18"/>
        <v>15120</v>
      </c>
      <c r="I313" s="81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1:21" ht="15.6" customHeight="1" x14ac:dyDescent="0.3">
      <c r="A314" s="89">
        <v>306</v>
      </c>
      <c r="B314" s="58"/>
      <c r="C314" s="59" t="s">
        <v>251</v>
      </c>
      <c r="D314" s="58"/>
      <c r="E314" s="56">
        <v>540</v>
      </c>
      <c r="F314" s="58" t="s">
        <v>124</v>
      </c>
      <c r="G314" s="66">
        <v>200</v>
      </c>
      <c r="H314" s="66">
        <f t="shared" si="18"/>
        <v>108000</v>
      </c>
      <c r="I314" s="81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</row>
    <row r="315" spans="1:21" ht="15.6" customHeight="1" x14ac:dyDescent="0.3">
      <c r="A315" s="89">
        <v>307</v>
      </c>
      <c r="B315" s="58"/>
      <c r="C315" s="59" t="s">
        <v>201</v>
      </c>
      <c r="D315" s="58"/>
      <c r="E315" s="56">
        <v>264</v>
      </c>
      <c r="F315" s="58" t="s">
        <v>124</v>
      </c>
      <c r="G315" s="66">
        <v>100</v>
      </c>
      <c r="H315" s="66">
        <f t="shared" si="18"/>
        <v>26400</v>
      </c>
      <c r="I315" s="81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 spans="1:21" ht="15.6" customHeight="1" x14ac:dyDescent="0.3">
      <c r="A316" s="89">
        <v>308</v>
      </c>
      <c r="B316" s="58"/>
      <c r="C316" s="59" t="s">
        <v>137</v>
      </c>
      <c r="D316" s="58"/>
      <c r="E316" s="56">
        <v>620</v>
      </c>
      <c r="F316" s="58" t="s">
        <v>124</v>
      </c>
      <c r="G316" s="66">
        <v>30</v>
      </c>
      <c r="H316" s="66">
        <f t="shared" si="18"/>
        <v>18600</v>
      </c>
      <c r="I316" s="81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</row>
    <row r="317" spans="1:21" ht="15.6" customHeight="1" x14ac:dyDescent="0.3">
      <c r="A317" s="89">
        <v>309</v>
      </c>
      <c r="B317" s="58"/>
      <c r="C317" s="59" t="s">
        <v>202</v>
      </c>
      <c r="D317" s="58"/>
      <c r="E317" s="56">
        <v>400</v>
      </c>
      <c r="F317" s="58" t="s">
        <v>124</v>
      </c>
      <c r="G317" s="66">
        <v>80</v>
      </c>
      <c r="H317" s="66">
        <f t="shared" si="18"/>
        <v>32000</v>
      </c>
      <c r="I317" s="81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 spans="1:21" ht="15.6" customHeight="1" x14ac:dyDescent="0.3">
      <c r="A318" s="89">
        <v>310</v>
      </c>
      <c r="B318" s="58"/>
      <c r="C318" s="59" t="s">
        <v>203</v>
      </c>
      <c r="D318" s="58"/>
      <c r="E318" s="56">
        <v>320</v>
      </c>
      <c r="F318" s="58" t="s">
        <v>124</v>
      </c>
      <c r="G318" s="66">
        <v>65</v>
      </c>
      <c r="H318" s="66">
        <f t="shared" si="18"/>
        <v>20800</v>
      </c>
      <c r="I318" s="81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</row>
    <row r="319" spans="1:21" ht="16.350000000000001" customHeight="1" x14ac:dyDescent="0.3">
      <c r="A319" s="56">
        <v>311</v>
      </c>
      <c r="B319" s="58"/>
      <c r="C319" s="59" t="s">
        <v>147</v>
      </c>
      <c r="D319" s="58"/>
      <c r="E319" s="56">
        <v>400</v>
      </c>
      <c r="F319" s="58" t="s">
        <v>124</v>
      </c>
      <c r="G319" s="66">
        <v>197</v>
      </c>
      <c r="H319" s="66">
        <f t="shared" si="18"/>
        <v>78800</v>
      </c>
      <c r="I319" s="81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 spans="1:21" ht="16.350000000000001" customHeight="1" x14ac:dyDescent="0.3">
      <c r="A320" s="56">
        <v>312</v>
      </c>
      <c r="B320" s="58"/>
      <c r="C320" s="59" t="s">
        <v>204</v>
      </c>
      <c r="D320" s="58"/>
      <c r="E320" s="56">
        <v>480</v>
      </c>
      <c r="F320" s="58" t="s">
        <v>124</v>
      </c>
      <c r="G320" s="66">
        <v>250</v>
      </c>
      <c r="H320" s="66">
        <f t="shared" si="18"/>
        <v>120000</v>
      </c>
      <c r="I320" s="81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</row>
    <row r="321" spans="1:22" ht="16.350000000000001" customHeight="1" x14ac:dyDescent="0.3">
      <c r="A321" s="89">
        <v>313</v>
      </c>
      <c r="B321" s="58"/>
      <c r="C321" s="59" t="s">
        <v>252</v>
      </c>
      <c r="D321" s="58"/>
      <c r="E321" s="56">
        <v>200</v>
      </c>
      <c r="F321" s="58" t="s">
        <v>124</v>
      </c>
      <c r="G321" s="66">
        <v>1850</v>
      </c>
      <c r="H321" s="66">
        <f t="shared" si="18"/>
        <v>370000</v>
      </c>
      <c r="I321" s="81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 spans="1:22" ht="16.350000000000001" customHeight="1" x14ac:dyDescent="0.3">
      <c r="A322" s="89">
        <v>314</v>
      </c>
      <c r="B322" s="58"/>
      <c r="C322" s="59" t="s">
        <v>205</v>
      </c>
      <c r="D322" s="58"/>
      <c r="E322" s="56">
        <v>1400</v>
      </c>
      <c r="F322" s="58" t="s">
        <v>124</v>
      </c>
      <c r="G322" s="66">
        <v>300</v>
      </c>
      <c r="H322" s="66">
        <f t="shared" si="18"/>
        <v>420000</v>
      </c>
      <c r="I322" s="81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</row>
    <row r="323" spans="1:22" ht="16.350000000000001" customHeight="1" x14ac:dyDescent="0.3">
      <c r="A323" s="89">
        <v>315</v>
      </c>
      <c r="B323" s="58"/>
      <c r="C323" s="59" t="s">
        <v>253</v>
      </c>
      <c r="D323" s="58"/>
      <c r="E323" s="56">
        <v>640</v>
      </c>
      <c r="F323" s="58" t="s">
        <v>124</v>
      </c>
      <c r="G323" s="66">
        <v>80</v>
      </c>
      <c r="H323" s="66">
        <f t="shared" si="18"/>
        <v>51200</v>
      </c>
      <c r="I323" s="81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 spans="1:22" ht="16.350000000000001" customHeight="1" x14ac:dyDescent="0.3">
      <c r="A324" s="89">
        <v>316</v>
      </c>
      <c r="B324" s="63" t="s">
        <v>45</v>
      </c>
      <c r="C324" s="64" t="s">
        <v>41</v>
      </c>
      <c r="D324" s="63" t="s">
        <v>365</v>
      </c>
      <c r="E324" s="63"/>
      <c r="F324" s="63"/>
      <c r="G324" s="64"/>
      <c r="H324" s="65">
        <f>SUM(H325:H330)</f>
        <v>45000</v>
      </c>
      <c r="I324" s="64" t="s">
        <v>38</v>
      </c>
      <c r="J324" s="80"/>
      <c r="K324" s="80"/>
      <c r="L324" s="80"/>
      <c r="M324" s="80">
        <v>1</v>
      </c>
      <c r="N324" s="80"/>
      <c r="O324" s="80"/>
      <c r="P324" s="80">
        <v>1</v>
      </c>
      <c r="Q324" s="80"/>
      <c r="R324" s="80"/>
      <c r="S324" s="80">
        <v>1</v>
      </c>
      <c r="T324" s="80"/>
      <c r="U324" s="80"/>
      <c r="V324" s="107"/>
    </row>
    <row r="325" spans="1:22" ht="16.350000000000001" customHeight="1" x14ac:dyDescent="0.3">
      <c r="A325" s="89">
        <v>317</v>
      </c>
      <c r="B325" s="58"/>
      <c r="C325" s="59" t="s">
        <v>139</v>
      </c>
      <c r="D325" s="58"/>
      <c r="E325" s="56">
        <v>3</v>
      </c>
      <c r="F325" s="58" t="s">
        <v>149</v>
      </c>
      <c r="G325" s="66">
        <v>950</v>
      </c>
      <c r="H325" s="66">
        <f>+E325*G325</f>
        <v>2850</v>
      </c>
      <c r="I325" s="81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 spans="1:22" ht="16.350000000000001" customHeight="1" x14ac:dyDescent="0.3">
      <c r="A326" s="89">
        <v>318</v>
      </c>
      <c r="B326" s="58"/>
      <c r="C326" s="59" t="s">
        <v>148</v>
      </c>
      <c r="D326" s="58"/>
      <c r="E326" s="56">
        <v>3</v>
      </c>
      <c r="F326" s="58" t="s">
        <v>149</v>
      </c>
      <c r="G326" s="66">
        <v>250</v>
      </c>
      <c r="H326" s="66">
        <f t="shared" ref="H326:H330" si="19">+E326*G326</f>
        <v>750</v>
      </c>
      <c r="I326" s="81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</row>
    <row r="327" spans="1:22" ht="16.350000000000001" customHeight="1" x14ac:dyDescent="0.3">
      <c r="A327" s="89">
        <v>319</v>
      </c>
      <c r="B327" s="58"/>
      <c r="C327" s="59" t="s">
        <v>150</v>
      </c>
      <c r="D327" s="58"/>
      <c r="E327" s="56">
        <v>15</v>
      </c>
      <c r="F327" s="58" t="s">
        <v>124</v>
      </c>
      <c r="G327" s="66">
        <v>60</v>
      </c>
      <c r="H327" s="66">
        <f t="shared" si="19"/>
        <v>900</v>
      </c>
      <c r="I327" s="81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 spans="1:22" ht="16.350000000000001" customHeight="1" x14ac:dyDescent="0.3">
      <c r="A328" s="89">
        <v>320</v>
      </c>
      <c r="B328" s="58"/>
      <c r="C328" s="59" t="s">
        <v>151</v>
      </c>
      <c r="D328" s="58"/>
      <c r="E328" s="56">
        <v>30</v>
      </c>
      <c r="F328" s="58" t="s">
        <v>124</v>
      </c>
      <c r="G328" s="66">
        <v>50</v>
      </c>
      <c r="H328" s="66">
        <f t="shared" si="19"/>
        <v>1500</v>
      </c>
      <c r="I328" s="81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</row>
    <row r="329" spans="1:22" ht="16.350000000000001" customHeight="1" x14ac:dyDescent="0.3">
      <c r="A329" s="56">
        <v>321</v>
      </c>
      <c r="B329" s="58"/>
      <c r="C329" s="59" t="s">
        <v>128</v>
      </c>
      <c r="D329" s="58"/>
      <c r="E329" s="56">
        <v>15</v>
      </c>
      <c r="F329" s="58" t="s">
        <v>126</v>
      </c>
      <c r="G329" s="66">
        <v>130</v>
      </c>
      <c r="H329" s="66">
        <f t="shared" si="19"/>
        <v>1950</v>
      </c>
      <c r="I329" s="81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 spans="1:22" ht="16.350000000000001" customHeight="1" x14ac:dyDescent="0.3">
      <c r="A330" s="56">
        <v>322</v>
      </c>
      <c r="B330" s="58"/>
      <c r="C330" s="59" t="s">
        <v>243</v>
      </c>
      <c r="D330" s="58"/>
      <c r="E330" s="56">
        <v>300</v>
      </c>
      <c r="F330" s="58" t="s">
        <v>166</v>
      </c>
      <c r="G330" s="66">
        <v>123.5</v>
      </c>
      <c r="H330" s="66">
        <f t="shared" si="19"/>
        <v>37050</v>
      </c>
      <c r="I330" s="81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</row>
    <row r="331" spans="1:22" ht="31.8" customHeight="1" x14ac:dyDescent="0.3">
      <c r="A331" s="89">
        <v>323</v>
      </c>
      <c r="B331" s="60" t="s">
        <v>48</v>
      </c>
      <c r="C331" s="61" t="s">
        <v>49</v>
      </c>
      <c r="D331" s="60" t="s">
        <v>367</v>
      </c>
      <c r="E331" s="60"/>
      <c r="F331" s="60"/>
      <c r="G331" s="61"/>
      <c r="H331" s="95">
        <f>+H332+H343</f>
        <v>5479820</v>
      </c>
      <c r="I331" s="61" t="s">
        <v>31</v>
      </c>
      <c r="J331" s="60">
        <f>SUM(J332:J348)</f>
        <v>1</v>
      </c>
      <c r="K331" s="60">
        <f t="shared" ref="K331:S331" si="20">SUM(K332:K348)</f>
        <v>1</v>
      </c>
      <c r="L331" s="60"/>
      <c r="M331" s="60">
        <f t="shared" si="20"/>
        <v>1</v>
      </c>
      <c r="N331" s="60"/>
      <c r="O331" s="60"/>
      <c r="P331" s="60">
        <f t="shared" si="20"/>
        <v>1</v>
      </c>
      <c r="Q331" s="60"/>
      <c r="R331" s="60"/>
      <c r="S331" s="60">
        <f t="shared" si="20"/>
        <v>1</v>
      </c>
      <c r="T331" s="60"/>
      <c r="U331" s="60"/>
      <c r="V331" s="109"/>
    </row>
    <row r="332" spans="1:22" ht="30.6" customHeight="1" x14ac:dyDescent="0.3">
      <c r="A332" s="89">
        <v>324</v>
      </c>
      <c r="B332" s="63" t="s">
        <v>48</v>
      </c>
      <c r="C332" s="64" t="s">
        <v>51</v>
      </c>
      <c r="D332" s="63" t="s">
        <v>367</v>
      </c>
      <c r="E332" s="63"/>
      <c r="F332" s="63"/>
      <c r="G332" s="64"/>
      <c r="H332" s="65">
        <f>SUM(H333:H342)</f>
        <v>3779820</v>
      </c>
      <c r="I332" s="64" t="s">
        <v>31</v>
      </c>
      <c r="J332" s="80">
        <v>1</v>
      </c>
      <c r="K332" s="80"/>
      <c r="L332" s="80"/>
      <c r="M332" s="80">
        <v>1</v>
      </c>
      <c r="N332" s="80"/>
      <c r="O332" s="80"/>
      <c r="P332" s="80">
        <v>1</v>
      </c>
      <c r="Q332" s="80"/>
      <c r="R332" s="80"/>
      <c r="S332" s="80">
        <v>1</v>
      </c>
      <c r="T332" s="80"/>
      <c r="U332" s="80"/>
      <c r="V332" s="107"/>
    </row>
    <row r="333" spans="1:22" ht="16.350000000000001" customHeight="1" x14ac:dyDescent="0.3">
      <c r="A333" s="89">
        <v>325</v>
      </c>
      <c r="B333" s="58"/>
      <c r="C333" s="59" t="s">
        <v>254</v>
      </c>
      <c r="D333" s="58"/>
      <c r="E333" s="56">
        <v>60</v>
      </c>
      <c r="F333" s="58" t="s">
        <v>124</v>
      </c>
      <c r="G333" s="66">
        <v>14599</v>
      </c>
      <c r="H333" s="66">
        <f>+E333*G333</f>
        <v>875940</v>
      </c>
      <c r="I333" s="81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1:22" ht="16.350000000000001" customHeight="1" x14ac:dyDescent="0.3">
      <c r="A334" s="89">
        <v>326</v>
      </c>
      <c r="B334" s="58"/>
      <c r="C334" s="59" t="s">
        <v>255</v>
      </c>
      <c r="D334" s="58"/>
      <c r="E334" s="56">
        <v>60</v>
      </c>
      <c r="F334" s="58" t="s">
        <v>124</v>
      </c>
      <c r="G334" s="66">
        <v>8999</v>
      </c>
      <c r="H334" s="66">
        <f t="shared" ref="H334:H342" si="21">+E334*G334</f>
        <v>539940</v>
      </c>
      <c r="I334" s="81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</row>
    <row r="335" spans="1:22" ht="16.350000000000001" customHeight="1" x14ac:dyDescent="0.3">
      <c r="A335" s="89">
        <v>327</v>
      </c>
      <c r="B335" s="58"/>
      <c r="C335" s="59" t="s">
        <v>256</v>
      </c>
      <c r="D335" s="58"/>
      <c r="E335" s="56">
        <v>60</v>
      </c>
      <c r="F335" s="58" t="s">
        <v>124</v>
      </c>
      <c r="G335" s="66">
        <v>14287</v>
      </c>
      <c r="H335" s="66">
        <f t="shared" si="21"/>
        <v>857220</v>
      </c>
      <c r="I335" s="81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 spans="1:22" ht="16.350000000000001" customHeight="1" x14ac:dyDescent="0.3">
      <c r="A336" s="89">
        <v>328</v>
      </c>
      <c r="B336" s="58"/>
      <c r="C336" s="59" t="s">
        <v>257</v>
      </c>
      <c r="D336" s="58"/>
      <c r="E336" s="56">
        <v>60</v>
      </c>
      <c r="F336" s="58" t="s">
        <v>124</v>
      </c>
      <c r="G336" s="66">
        <v>8100</v>
      </c>
      <c r="H336" s="66">
        <f t="shared" si="21"/>
        <v>486000</v>
      </c>
      <c r="I336" s="81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</row>
    <row r="337" spans="1:22" ht="16.350000000000001" customHeight="1" x14ac:dyDescent="0.3">
      <c r="A337" s="89">
        <v>329</v>
      </c>
      <c r="B337" s="58"/>
      <c r="C337" s="59" t="s">
        <v>216</v>
      </c>
      <c r="D337" s="58"/>
      <c r="E337" s="56">
        <v>40</v>
      </c>
      <c r="F337" s="58" t="s">
        <v>124</v>
      </c>
      <c r="G337" s="66">
        <v>8495</v>
      </c>
      <c r="H337" s="66">
        <f t="shared" si="21"/>
        <v>339800</v>
      </c>
      <c r="I337" s="81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 spans="1:22" ht="16.350000000000001" customHeight="1" x14ac:dyDescent="0.3">
      <c r="A338" s="89">
        <v>330</v>
      </c>
      <c r="B338" s="58"/>
      <c r="C338" s="59" t="s">
        <v>258</v>
      </c>
      <c r="D338" s="58"/>
      <c r="E338" s="56">
        <v>40</v>
      </c>
      <c r="F338" s="58" t="s">
        <v>124</v>
      </c>
      <c r="G338" s="66">
        <v>4950</v>
      </c>
      <c r="H338" s="66">
        <f t="shared" si="21"/>
        <v>198000</v>
      </c>
      <c r="I338" s="81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1:22" ht="16.350000000000001" customHeight="1" x14ac:dyDescent="0.3">
      <c r="A339" s="56">
        <v>331</v>
      </c>
      <c r="B339" s="58"/>
      <c r="C339" s="59" t="s">
        <v>259</v>
      </c>
      <c r="D339" s="58"/>
      <c r="E339" s="56">
        <v>40</v>
      </c>
      <c r="F339" s="58" t="s">
        <v>124</v>
      </c>
      <c r="G339" s="66">
        <v>418</v>
      </c>
      <c r="H339" s="66">
        <f t="shared" si="21"/>
        <v>16720</v>
      </c>
      <c r="I339" s="81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 spans="1:22" ht="16.350000000000001" customHeight="1" x14ac:dyDescent="0.3">
      <c r="A340" s="56">
        <v>332</v>
      </c>
      <c r="B340" s="58"/>
      <c r="C340" s="59" t="s">
        <v>260</v>
      </c>
      <c r="D340" s="58"/>
      <c r="E340" s="56">
        <v>60</v>
      </c>
      <c r="F340" s="58" t="s">
        <v>124</v>
      </c>
      <c r="G340" s="66">
        <v>1300</v>
      </c>
      <c r="H340" s="66">
        <f t="shared" si="21"/>
        <v>78000</v>
      </c>
      <c r="I340" s="81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</row>
    <row r="341" spans="1:22" ht="16.350000000000001" customHeight="1" x14ac:dyDescent="0.3">
      <c r="A341" s="89">
        <v>333</v>
      </c>
      <c r="B341" s="58"/>
      <c r="C341" s="59" t="s">
        <v>261</v>
      </c>
      <c r="D341" s="58"/>
      <c r="E341" s="56">
        <v>40</v>
      </c>
      <c r="F341" s="58" t="s">
        <v>124</v>
      </c>
      <c r="G341" s="66">
        <v>4999</v>
      </c>
      <c r="H341" s="66">
        <f t="shared" si="21"/>
        <v>199960</v>
      </c>
      <c r="I341" s="81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 spans="1:22" ht="16.350000000000001" customHeight="1" x14ac:dyDescent="0.3">
      <c r="A342" s="89">
        <v>334</v>
      </c>
      <c r="B342" s="58"/>
      <c r="C342" s="59" t="s">
        <v>262</v>
      </c>
      <c r="D342" s="58"/>
      <c r="E342" s="56">
        <v>40</v>
      </c>
      <c r="F342" s="58" t="s">
        <v>124</v>
      </c>
      <c r="G342" s="66">
        <v>4706</v>
      </c>
      <c r="H342" s="66">
        <f t="shared" si="21"/>
        <v>188240</v>
      </c>
      <c r="I342" s="81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</row>
    <row r="343" spans="1:22" ht="33" customHeight="1" x14ac:dyDescent="0.3">
      <c r="A343" s="89">
        <v>335</v>
      </c>
      <c r="B343" s="63" t="s">
        <v>48</v>
      </c>
      <c r="C343" s="64" t="s">
        <v>50</v>
      </c>
      <c r="D343" s="63" t="s">
        <v>365</v>
      </c>
      <c r="E343" s="63"/>
      <c r="F343" s="63"/>
      <c r="G343" s="64"/>
      <c r="H343" s="65">
        <f>SUM(H344:H348)</f>
        <v>1700000</v>
      </c>
      <c r="I343" s="64" t="s">
        <v>31</v>
      </c>
      <c r="J343" s="80"/>
      <c r="K343" s="80">
        <v>1</v>
      </c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107"/>
    </row>
    <row r="344" spans="1:22" ht="16.350000000000001" customHeight="1" x14ac:dyDescent="0.3">
      <c r="A344" s="89">
        <v>336</v>
      </c>
      <c r="B344" s="58"/>
      <c r="C344" s="59" t="s">
        <v>263</v>
      </c>
      <c r="D344" s="58"/>
      <c r="E344" s="56">
        <v>2</v>
      </c>
      <c r="F344" s="58" t="s">
        <v>131</v>
      </c>
      <c r="G344" s="66">
        <v>170000</v>
      </c>
      <c r="H344" s="66">
        <f>+E344*G344</f>
        <v>340000</v>
      </c>
      <c r="I344" s="81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</row>
    <row r="345" spans="1:22" ht="16.350000000000001" customHeight="1" x14ac:dyDescent="0.3">
      <c r="A345" s="89">
        <v>337</v>
      </c>
      <c r="B345" s="58"/>
      <c r="C345" s="59" t="s">
        <v>264</v>
      </c>
      <c r="D345" s="58"/>
      <c r="E345" s="56">
        <v>2</v>
      </c>
      <c r="F345" s="58" t="s">
        <v>131</v>
      </c>
      <c r="G345" s="66">
        <v>170000</v>
      </c>
      <c r="H345" s="66">
        <f t="shared" ref="H345:H348" si="22">+E345*G345</f>
        <v>340000</v>
      </c>
      <c r="I345" s="81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 spans="1:22" ht="16.350000000000001" customHeight="1" x14ac:dyDescent="0.3">
      <c r="A346" s="89">
        <v>338</v>
      </c>
      <c r="B346" s="58"/>
      <c r="C346" s="59" t="s">
        <v>265</v>
      </c>
      <c r="D346" s="58"/>
      <c r="E346" s="56">
        <v>2</v>
      </c>
      <c r="F346" s="58" t="s">
        <v>131</v>
      </c>
      <c r="G346" s="66">
        <v>170000</v>
      </c>
      <c r="H346" s="66">
        <f t="shared" si="22"/>
        <v>340000</v>
      </c>
      <c r="I346" s="81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</row>
    <row r="347" spans="1:22" ht="16.350000000000001" customHeight="1" x14ac:dyDescent="0.3">
      <c r="A347" s="89">
        <v>339</v>
      </c>
      <c r="B347" s="58"/>
      <c r="C347" s="59" t="s">
        <v>266</v>
      </c>
      <c r="D347" s="58"/>
      <c r="E347" s="56">
        <v>2</v>
      </c>
      <c r="F347" s="58" t="s">
        <v>131</v>
      </c>
      <c r="G347" s="66">
        <v>170000</v>
      </c>
      <c r="H347" s="66">
        <f t="shared" si="22"/>
        <v>340000</v>
      </c>
      <c r="I347" s="81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 spans="1:22" ht="16.350000000000001" customHeight="1" x14ac:dyDescent="0.3">
      <c r="A348" s="89">
        <v>340</v>
      </c>
      <c r="B348" s="58"/>
      <c r="C348" s="59" t="s">
        <v>267</v>
      </c>
      <c r="D348" s="58"/>
      <c r="E348" s="56">
        <v>2</v>
      </c>
      <c r="F348" s="58" t="s">
        <v>131</v>
      </c>
      <c r="G348" s="66">
        <v>170000</v>
      </c>
      <c r="H348" s="66">
        <f t="shared" si="22"/>
        <v>340000</v>
      </c>
      <c r="I348" s="81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</row>
    <row r="349" spans="1:22" ht="26.4" x14ac:dyDescent="0.3">
      <c r="A349" s="56">
        <v>341</v>
      </c>
      <c r="B349" s="60" t="s">
        <v>52</v>
      </c>
      <c r="C349" s="61" t="s">
        <v>53</v>
      </c>
      <c r="D349" s="60" t="s">
        <v>365</v>
      </c>
      <c r="E349" s="60"/>
      <c r="F349" s="60"/>
      <c r="G349" s="61"/>
      <c r="H349" s="95">
        <f>+H350</f>
        <v>751400</v>
      </c>
      <c r="I349" s="61" t="s">
        <v>31</v>
      </c>
      <c r="J349" s="60"/>
      <c r="K349" s="60">
        <f t="shared" ref="K349" si="23">SUM(K350)</f>
        <v>1</v>
      </c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109"/>
    </row>
    <row r="350" spans="1:22" ht="26.4" customHeight="1" x14ac:dyDescent="0.3">
      <c r="A350" s="56">
        <v>342</v>
      </c>
      <c r="B350" s="63" t="s">
        <v>52</v>
      </c>
      <c r="C350" s="64" t="s">
        <v>50</v>
      </c>
      <c r="D350" s="63" t="s">
        <v>365</v>
      </c>
      <c r="E350" s="63"/>
      <c r="F350" s="63"/>
      <c r="G350" s="64"/>
      <c r="H350" s="65">
        <f>SUM(H351:H358)</f>
        <v>751400</v>
      </c>
      <c r="I350" s="64" t="s">
        <v>31</v>
      </c>
      <c r="J350" s="80"/>
      <c r="K350" s="80">
        <v>1</v>
      </c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107"/>
    </row>
    <row r="351" spans="1:22" ht="18.600000000000001" customHeight="1" x14ac:dyDescent="0.3">
      <c r="A351" s="89">
        <v>343</v>
      </c>
      <c r="B351" s="58"/>
      <c r="C351" s="59" t="s">
        <v>268</v>
      </c>
      <c r="D351" s="58"/>
      <c r="E351" s="56">
        <v>3</v>
      </c>
      <c r="F351" s="58" t="s">
        <v>269</v>
      </c>
      <c r="G351" s="66">
        <v>50000</v>
      </c>
      <c r="H351" s="66">
        <f>+E351*G351</f>
        <v>150000</v>
      </c>
      <c r="I351" s="81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 spans="1:22" ht="18.600000000000001" customHeight="1" x14ac:dyDescent="0.3">
      <c r="A352" s="89">
        <v>344</v>
      </c>
      <c r="B352" s="58"/>
      <c r="C352" s="59" t="s">
        <v>270</v>
      </c>
      <c r="D352" s="58"/>
      <c r="E352" s="56">
        <v>1</v>
      </c>
      <c r="F352" s="58" t="s">
        <v>131</v>
      </c>
      <c r="G352" s="66">
        <v>15000</v>
      </c>
      <c r="H352" s="66">
        <f t="shared" ref="H352:H358" si="24">+E352*G352</f>
        <v>15000</v>
      </c>
      <c r="I352" s="81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</row>
    <row r="353" spans="1:22" ht="18.600000000000001" customHeight="1" x14ac:dyDescent="0.3">
      <c r="A353" s="89">
        <v>345</v>
      </c>
      <c r="B353" s="58"/>
      <c r="C353" s="59" t="s">
        <v>271</v>
      </c>
      <c r="D353" s="58"/>
      <c r="E353" s="56">
        <v>6</v>
      </c>
      <c r="F353" s="58" t="s">
        <v>131</v>
      </c>
      <c r="G353" s="66">
        <v>7650</v>
      </c>
      <c r="H353" s="66">
        <f t="shared" si="24"/>
        <v>45900</v>
      </c>
      <c r="I353" s="81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 spans="1:22" ht="18.600000000000001" customHeight="1" x14ac:dyDescent="0.3">
      <c r="A354" s="89">
        <v>346</v>
      </c>
      <c r="B354" s="58"/>
      <c r="C354" s="59" t="s">
        <v>272</v>
      </c>
      <c r="D354" s="58"/>
      <c r="E354" s="56">
        <v>1</v>
      </c>
      <c r="F354" s="58" t="s">
        <v>131</v>
      </c>
      <c r="G354" s="66">
        <v>50000</v>
      </c>
      <c r="H354" s="66">
        <f t="shared" si="24"/>
        <v>50000</v>
      </c>
      <c r="I354" s="81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</row>
    <row r="355" spans="1:22" ht="18.600000000000001" customHeight="1" x14ac:dyDescent="0.3">
      <c r="A355" s="89">
        <v>347</v>
      </c>
      <c r="B355" s="58"/>
      <c r="C355" s="59" t="s">
        <v>273</v>
      </c>
      <c r="D355" s="58"/>
      <c r="E355" s="56">
        <v>10</v>
      </c>
      <c r="F355" s="58" t="s">
        <v>166</v>
      </c>
      <c r="G355" s="66">
        <v>35000</v>
      </c>
      <c r="H355" s="66">
        <f t="shared" si="24"/>
        <v>350000</v>
      </c>
      <c r="I355" s="81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 spans="1:22" ht="18.600000000000001" customHeight="1" x14ac:dyDescent="0.3">
      <c r="A356" s="89">
        <v>348</v>
      </c>
      <c r="B356" s="58"/>
      <c r="C356" s="59" t="s">
        <v>274</v>
      </c>
      <c r="D356" s="58"/>
      <c r="E356" s="56">
        <v>3</v>
      </c>
      <c r="F356" s="58" t="s">
        <v>131</v>
      </c>
      <c r="G356" s="66">
        <v>33500</v>
      </c>
      <c r="H356" s="66">
        <f>+E356*G356</f>
        <v>100500</v>
      </c>
      <c r="I356" s="81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</row>
    <row r="357" spans="1:22" ht="18.600000000000001" customHeight="1" x14ac:dyDescent="0.3">
      <c r="A357" s="89">
        <v>349</v>
      </c>
      <c r="B357" s="58"/>
      <c r="C357" s="59" t="s">
        <v>275</v>
      </c>
      <c r="D357" s="58"/>
      <c r="E357" s="56">
        <v>1</v>
      </c>
      <c r="F357" s="58" t="s">
        <v>131</v>
      </c>
      <c r="G357" s="66">
        <v>5000</v>
      </c>
      <c r="H357" s="66">
        <f t="shared" si="24"/>
        <v>5000</v>
      </c>
      <c r="I357" s="81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1:22" ht="18.600000000000001" customHeight="1" x14ac:dyDescent="0.3">
      <c r="A358" s="89">
        <v>350</v>
      </c>
      <c r="B358" s="58"/>
      <c r="C358" s="59" t="s">
        <v>276</v>
      </c>
      <c r="D358" s="58"/>
      <c r="E358" s="56">
        <v>1</v>
      </c>
      <c r="F358" s="58" t="s">
        <v>131</v>
      </c>
      <c r="G358" s="66">
        <v>35000</v>
      </c>
      <c r="H358" s="66">
        <f t="shared" si="24"/>
        <v>35000</v>
      </c>
      <c r="I358" s="81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</row>
    <row r="359" spans="1:22" ht="26.4" x14ac:dyDescent="0.3">
      <c r="A359" s="56">
        <v>351</v>
      </c>
      <c r="B359" s="60" t="s">
        <v>54</v>
      </c>
      <c r="C359" s="61" t="s">
        <v>55</v>
      </c>
      <c r="D359" s="60" t="s">
        <v>367</v>
      </c>
      <c r="E359" s="60"/>
      <c r="F359" s="60"/>
      <c r="G359" s="61"/>
      <c r="H359" s="95">
        <f>+H360+H364+H368+H377</f>
        <v>4099800</v>
      </c>
      <c r="I359" s="61" t="s">
        <v>31</v>
      </c>
      <c r="J359" s="60">
        <f>SUM(J360:J378)</f>
        <v>1</v>
      </c>
      <c r="K359" s="60">
        <f t="shared" ref="K359:S359" si="25">SUM(K360:K378)</f>
        <v>3</v>
      </c>
      <c r="L359" s="60"/>
      <c r="M359" s="60">
        <f t="shared" si="25"/>
        <v>1</v>
      </c>
      <c r="N359" s="60"/>
      <c r="O359" s="60"/>
      <c r="P359" s="60">
        <f t="shared" si="25"/>
        <v>2</v>
      </c>
      <c r="Q359" s="60"/>
      <c r="R359" s="60"/>
      <c r="S359" s="60">
        <f t="shared" si="25"/>
        <v>1</v>
      </c>
      <c r="T359" s="60"/>
      <c r="U359" s="60"/>
      <c r="V359" s="109"/>
    </row>
    <row r="360" spans="1:22" ht="16.350000000000001" customHeight="1" x14ac:dyDescent="0.3">
      <c r="A360" s="56">
        <v>352</v>
      </c>
      <c r="B360" s="63" t="s">
        <v>54</v>
      </c>
      <c r="C360" s="64" t="s">
        <v>47</v>
      </c>
      <c r="D360" s="63" t="s">
        <v>25</v>
      </c>
      <c r="E360" s="63"/>
      <c r="F360" s="63"/>
      <c r="G360" s="64"/>
      <c r="H360" s="65">
        <f>SUM(H361:H363)</f>
        <v>76000</v>
      </c>
      <c r="I360" s="64" t="s">
        <v>31</v>
      </c>
      <c r="J360" s="80"/>
      <c r="K360" s="80">
        <v>1</v>
      </c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107"/>
    </row>
    <row r="361" spans="1:22" ht="26.4" x14ac:dyDescent="0.3">
      <c r="A361" s="89">
        <v>353</v>
      </c>
      <c r="B361" s="58"/>
      <c r="C361" s="59" t="s">
        <v>277</v>
      </c>
      <c r="D361" s="58"/>
      <c r="E361" s="56">
        <v>16</v>
      </c>
      <c r="F361" s="58" t="s">
        <v>166</v>
      </c>
      <c r="G361" s="66">
        <v>3500</v>
      </c>
      <c r="H361" s="66">
        <f>+E361*G361</f>
        <v>56000</v>
      </c>
      <c r="I361" s="81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 spans="1:22" ht="16.350000000000001" customHeight="1" x14ac:dyDescent="0.3">
      <c r="A362" s="89">
        <v>354</v>
      </c>
      <c r="B362" s="58"/>
      <c r="C362" s="59" t="s">
        <v>278</v>
      </c>
      <c r="D362" s="58"/>
      <c r="E362" s="56">
        <v>4</v>
      </c>
      <c r="F362" s="58" t="s">
        <v>124</v>
      </c>
      <c r="G362" s="66">
        <v>2500</v>
      </c>
      <c r="H362" s="66">
        <f>+E362*G362</f>
        <v>10000</v>
      </c>
      <c r="I362" s="81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</row>
    <row r="363" spans="1:22" ht="16.350000000000001" customHeight="1" x14ac:dyDescent="0.3">
      <c r="A363" s="89">
        <v>355</v>
      </c>
      <c r="B363" s="58"/>
      <c r="C363" s="59" t="s">
        <v>279</v>
      </c>
      <c r="D363" s="58"/>
      <c r="E363" s="56">
        <v>20</v>
      </c>
      <c r="F363" s="58" t="s">
        <v>166</v>
      </c>
      <c r="G363" s="66">
        <v>500</v>
      </c>
      <c r="H363" s="66">
        <f t="shared" ref="H363:H367" si="26">+E363*G363</f>
        <v>10000</v>
      </c>
      <c r="I363" s="81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 spans="1:22" ht="26.4" x14ac:dyDescent="0.3">
      <c r="A364" s="89">
        <v>356</v>
      </c>
      <c r="B364" s="63" t="s">
        <v>54</v>
      </c>
      <c r="C364" s="64" t="s">
        <v>43</v>
      </c>
      <c r="D364" s="63" t="s">
        <v>367</v>
      </c>
      <c r="E364" s="63"/>
      <c r="F364" s="63"/>
      <c r="G364" s="64"/>
      <c r="H364" s="65">
        <f>SUM(H365:H367)</f>
        <v>2892000</v>
      </c>
      <c r="I364" s="64" t="s">
        <v>31</v>
      </c>
      <c r="J364" s="80">
        <v>1</v>
      </c>
      <c r="K364" s="80"/>
      <c r="L364" s="80"/>
      <c r="M364" s="80">
        <v>1</v>
      </c>
      <c r="N364" s="80"/>
      <c r="O364" s="80"/>
      <c r="P364" s="80">
        <v>1</v>
      </c>
      <c r="Q364" s="80"/>
      <c r="R364" s="80"/>
      <c r="S364" s="80">
        <v>1</v>
      </c>
      <c r="T364" s="80"/>
      <c r="U364" s="80"/>
      <c r="V364" s="107"/>
    </row>
    <row r="365" spans="1:22" ht="16.350000000000001" customHeight="1" x14ac:dyDescent="0.3">
      <c r="A365" s="89">
        <v>357</v>
      </c>
      <c r="B365" s="58"/>
      <c r="C365" s="59" t="s">
        <v>182</v>
      </c>
      <c r="D365" s="58"/>
      <c r="E365" s="56">
        <v>560</v>
      </c>
      <c r="F365" s="58" t="s">
        <v>124</v>
      </c>
      <c r="G365" s="66">
        <v>1800</v>
      </c>
      <c r="H365" s="66">
        <f t="shared" si="26"/>
        <v>1008000</v>
      </c>
      <c r="I365" s="81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 spans="1:22" ht="16.350000000000001" customHeight="1" x14ac:dyDescent="0.3">
      <c r="A366" s="89">
        <v>358</v>
      </c>
      <c r="B366" s="58"/>
      <c r="C366" s="59" t="s">
        <v>280</v>
      </c>
      <c r="D366" s="58"/>
      <c r="E366" s="56">
        <v>640</v>
      </c>
      <c r="F366" s="58" t="s">
        <v>124</v>
      </c>
      <c r="G366" s="66">
        <v>600</v>
      </c>
      <c r="H366" s="66">
        <f t="shared" si="26"/>
        <v>384000</v>
      </c>
      <c r="I366" s="81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</row>
    <row r="367" spans="1:22" ht="16.350000000000001" customHeight="1" x14ac:dyDescent="0.3">
      <c r="A367" s="89">
        <v>359</v>
      </c>
      <c r="B367" s="58"/>
      <c r="C367" s="59" t="s">
        <v>281</v>
      </c>
      <c r="D367" s="58"/>
      <c r="E367" s="56">
        <v>1000</v>
      </c>
      <c r="F367" s="58" t="s">
        <v>124</v>
      </c>
      <c r="G367" s="66">
        <v>1500</v>
      </c>
      <c r="H367" s="66">
        <f t="shared" si="26"/>
        <v>1500000</v>
      </c>
      <c r="I367" s="81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 spans="1:22" ht="32.4" customHeight="1" x14ac:dyDescent="0.3">
      <c r="A368" s="89">
        <v>360</v>
      </c>
      <c r="B368" s="63" t="s">
        <v>54</v>
      </c>
      <c r="C368" s="64" t="s">
        <v>50</v>
      </c>
      <c r="D368" s="63" t="s">
        <v>365</v>
      </c>
      <c r="E368" s="63"/>
      <c r="F368" s="63"/>
      <c r="G368" s="64"/>
      <c r="H368" s="65">
        <f>SUM(H369:H376)</f>
        <v>981800</v>
      </c>
      <c r="I368" s="64" t="s">
        <v>31</v>
      </c>
      <c r="J368" s="80"/>
      <c r="K368" s="80">
        <v>1</v>
      </c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107"/>
    </row>
    <row r="369" spans="1:22" ht="16.2" customHeight="1" x14ac:dyDescent="0.3">
      <c r="A369" s="56">
        <v>361</v>
      </c>
      <c r="B369" s="58"/>
      <c r="C369" s="59" t="s">
        <v>282</v>
      </c>
      <c r="D369" s="58"/>
      <c r="E369" s="56">
        <v>1</v>
      </c>
      <c r="F369" s="58" t="s">
        <v>131</v>
      </c>
      <c r="G369" s="66">
        <v>185000</v>
      </c>
      <c r="H369" s="66">
        <f>+E369*G369</f>
        <v>185000</v>
      </c>
      <c r="I369" s="81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 spans="1:22" ht="16.2" customHeight="1" x14ac:dyDescent="0.3">
      <c r="A370" s="56">
        <v>362</v>
      </c>
      <c r="B370" s="58"/>
      <c r="C370" s="59" t="s">
        <v>283</v>
      </c>
      <c r="D370" s="58"/>
      <c r="E370" s="56">
        <v>1</v>
      </c>
      <c r="F370" s="58" t="s">
        <v>131</v>
      </c>
      <c r="G370" s="66">
        <v>185000</v>
      </c>
      <c r="H370" s="66">
        <f t="shared" ref="H370:H376" si="27">+E370*G370</f>
        <v>185000</v>
      </c>
      <c r="I370" s="81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</row>
    <row r="371" spans="1:22" ht="16.2" customHeight="1" x14ac:dyDescent="0.3">
      <c r="A371" s="89">
        <v>363</v>
      </c>
      <c r="B371" s="58"/>
      <c r="C371" s="59" t="s">
        <v>284</v>
      </c>
      <c r="D371" s="58"/>
      <c r="E371" s="56">
        <v>2</v>
      </c>
      <c r="F371" s="58" t="s">
        <v>131</v>
      </c>
      <c r="G371" s="66">
        <v>20000</v>
      </c>
      <c r="H371" s="66">
        <f t="shared" si="27"/>
        <v>40000</v>
      </c>
      <c r="I371" s="81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 spans="1:22" ht="16.2" customHeight="1" x14ac:dyDescent="0.3">
      <c r="A372" s="89">
        <v>364</v>
      </c>
      <c r="B372" s="58"/>
      <c r="C372" s="59" t="s">
        <v>285</v>
      </c>
      <c r="D372" s="58"/>
      <c r="E372" s="56">
        <v>2</v>
      </c>
      <c r="F372" s="58" t="s">
        <v>131</v>
      </c>
      <c r="G372" s="66">
        <v>20000</v>
      </c>
      <c r="H372" s="66">
        <f t="shared" si="27"/>
        <v>40000</v>
      </c>
      <c r="I372" s="81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</row>
    <row r="373" spans="1:22" ht="16.2" customHeight="1" x14ac:dyDescent="0.3">
      <c r="A373" s="89">
        <v>365</v>
      </c>
      <c r="B373" s="58"/>
      <c r="C373" s="59" t="s">
        <v>286</v>
      </c>
      <c r="D373" s="58"/>
      <c r="E373" s="56">
        <v>2</v>
      </c>
      <c r="F373" s="58" t="s">
        <v>269</v>
      </c>
      <c r="G373" s="66">
        <v>20000</v>
      </c>
      <c r="H373" s="66">
        <f t="shared" si="27"/>
        <v>40000</v>
      </c>
      <c r="I373" s="81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 spans="1:22" ht="16.2" customHeight="1" x14ac:dyDescent="0.3">
      <c r="A374" s="89">
        <v>366</v>
      </c>
      <c r="B374" s="58"/>
      <c r="C374" s="59" t="s">
        <v>287</v>
      </c>
      <c r="D374" s="58"/>
      <c r="E374" s="56">
        <v>2</v>
      </c>
      <c r="F374" s="58" t="s">
        <v>131</v>
      </c>
      <c r="G374" s="66">
        <v>20000</v>
      </c>
      <c r="H374" s="66">
        <f t="shared" si="27"/>
        <v>40000</v>
      </c>
      <c r="I374" s="81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</row>
    <row r="375" spans="1:22" ht="16.2" customHeight="1" x14ac:dyDescent="0.3">
      <c r="A375" s="89">
        <v>367</v>
      </c>
      <c r="B375" s="58"/>
      <c r="C375" s="59" t="s">
        <v>288</v>
      </c>
      <c r="D375" s="58"/>
      <c r="E375" s="56">
        <v>2</v>
      </c>
      <c r="F375" s="58" t="s">
        <v>131</v>
      </c>
      <c r="G375" s="66">
        <v>20000</v>
      </c>
      <c r="H375" s="66">
        <f t="shared" si="27"/>
        <v>40000</v>
      </c>
      <c r="I375" s="81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 spans="1:22" ht="16.2" customHeight="1" x14ac:dyDescent="0.3">
      <c r="A376" s="89">
        <v>368</v>
      </c>
      <c r="B376" s="58"/>
      <c r="C376" s="59" t="s">
        <v>289</v>
      </c>
      <c r="D376" s="58"/>
      <c r="E376" s="56">
        <v>2</v>
      </c>
      <c r="F376" s="58" t="s">
        <v>131</v>
      </c>
      <c r="G376" s="66">
        <v>205900</v>
      </c>
      <c r="H376" s="66">
        <f t="shared" si="27"/>
        <v>411800</v>
      </c>
      <c r="I376" s="81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</row>
    <row r="377" spans="1:22" ht="16.350000000000001" customHeight="1" x14ac:dyDescent="0.3">
      <c r="A377" s="89">
        <v>369</v>
      </c>
      <c r="B377" s="63" t="s">
        <v>54</v>
      </c>
      <c r="C377" s="64" t="s">
        <v>40</v>
      </c>
      <c r="D377" s="63" t="s">
        <v>25</v>
      </c>
      <c r="E377" s="63"/>
      <c r="F377" s="63"/>
      <c r="G377" s="64"/>
      <c r="H377" s="65">
        <f>SUM(H378)</f>
        <v>150000</v>
      </c>
      <c r="I377" s="64" t="s">
        <v>31</v>
      </c>
      <c r="J377" s="80"/>
      <c r="K377" s="80">
        <v>1</v>
      </c>
      <c r="L377" s="80"/>
      <c r="M377" s="80"/>
      <c r="N377" s="80"/>
      <c r="O377" s="80"/>
      <c r="P377" s="80">
        <v>1</v>
      </c>
      <c r="Q377" s="80"/>
      <c r="R377" s="80"/>
      <c r="S377" s="80"/>
      <c r="T377" s="80"/>
      <c r="U377" s="80"/>
      <c r="V377" s="107"/>
    </row>
    <row r="378" spans="1:22" ht="16.350000000000001" customHeight="1" x14ac:dyDescent="0.3">
      <c r="A378" s="89">
        <v>370</v>
      </c>
      <c r="B378" s="58"/>
      <c r="C378" s="59" t="s">
        <v>290</v>
      </c>
      <c r="D378" s="58"/>
      <c r="E378" s="56">
        <v>600</v>
      </c>
      <c r="F378" s="58" t="s">
        <v>124</v>
      </c>
      <c r="G378" s="66">
        <v>250</v>
      </c>
      <c r="H378" s="66">
        <f>+E378*G378</f>
        <v>150000</v>
      </c>
      <c r="I378" s="81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</row>
    <row r="379" spans="1:22" ht="26.4" x14ac:dyDescent="0.3">
      <c r="A379" s="56">
        <v>371</v>
      </c>
      <c r="B379" s="60" t="s">
        <v>56</v>
      </c>
      <c r="C379" s="61" t="s">
        <v>57</v>
      </c>
      <c r="D379" s="60" t="s">
        <v>367</v>
      </c>
      <c r="E379" s="60"/>
      <c r="F379" s="60"/>
      <c r="G379" s="61"/>
      <c r="H379" s="95">
        <f>+H380</f>
        <v>960000</v>
      </c>
      <c r="I379" s="61" t="s">
        <v>31</v>
      </c>
      <c r="J379" s="60">
        <f>SUM(J380)</f>
        <v>1</v>
      </c>
      <c r="K379" s="60"/>
      <c r="L379" s="60"/>
      <c r="M379" s="60">
        <f t="shared" ref="M379:S379" si="28">SUM(M380)</f>
        <v>1</v>
      </c>
      <c r="N379" s="60"/>
      <c r="O379" s="60"/>
      <c r="P379" s="60">
        <f t="shared" si="28"/>
        <v>1</v>
      </c>
      <c r="Q379" s="60"/>
      <c r="R379" s="60"/>
      <c r="S379" s="60">
        <f t="shared" si="28"/>
        <v>1</v>
      </c>
      <c r="T379" s="60"/>
      <c r="U379" s="60"/>
      <c r="V379" s="109"/>
    </row>
    <row r="380" spans="1:22" ht="26.4" x14ac:dyDescent="0.3">
      <c r="A380" s="56">
        <v>372</v>
      </c>
      <c r="B380" s="63" t="s">
        <v>56</v>
      </c>
      <c r="C380" s="64" t="s">
        <v>43</v>
      </c>
      <c r="D380" s="63" t="s">
        <v>367</v>
      </c>
      <c r="E380" s="63"/>
      <c r="F380" s="63"/>
      <c r="G380" s="64"/>
      <c r="H380" s="65">
        <f>SUM(H381:H382)</f>
        <v>960000</v>
      </c>
      <c r="I380" s="64" t="s">
        <v>31</v>
      </c>
      <c r="J380" s="80">
        <v>1</v>
      </c>
      <c r="K380" s="80"/>
      <c r="L380" s="80"/>
      <c r="M380" s="80">
        <v>1</v>
      </c>
      <c r="N380" s="80"/>
      <c r="O380" s="80"/>
      <c r="P380" s="80">
        <v>1</v>
      </c>
      <c r="Q380" s="80"/>
      <c r="R380" s="80"/>
      <c r="S380" s="80">
        <v>1</v>
      </c>
      <c r="T380" s="80"/>
      <c r="U380" s="80"/>
      <c r="V380" s="107"/>
    </row>
    <row r="381" spans="1:22" ht="16.350000000000001" customHeight="1" x14ac:dyDescent="0.3">
      <c r="A381" s="89">
        <v>373</v>
      </c>
      <c r="B381" s="58"/>
      <c r="C381" s="59" t="s">
        <v>291</v>
      </c>
      <c r="D381" s="58"/>
      <c r="E381" s="56">
        <v>480</v>
      </c>
      <c r="F381" s="58" t="s">
        <v>124</v>
      </c>
      <c r="G381" s="66">
        <v>1000</v>
      </c>
      <c r="H381" s="66">
        <f>+E381*G381</f>
        <v>480000</v>
      </c>
      <c r="I381" s="81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 spans="1:22" ht="16.350000000000001" customHeight="1" x14ac:dyDescent="0.3">
      <c r="A382" s="89">
        <v>374</v>
      </c>
      <c r="B382" s="58"/>
      <c r="C382" s="59" t="s">
        <v>292</v>
      </c>
      <c r="D382" s="58"/>
      <c r="E382" s="56">
        <v>480</v>
      </c>
      <c r="F382" s="58" t="s">
        <v>124</v>
      </c>
      <c r="G382" s="66">
        <v>1000</v>
      </c>
      <c r="H382" s="66">
        <f>+E382*G382</f>
        <v>480000</v>
      </c>
      <c r="I382" s="81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</row>
    <row r="383" spans="1:22" ht="26.4" x14ac:dyDescent="0.3">
      <c r="A383" s="89">
        <v>375</v>
      </c>
      <c r="B383" s="60" t="s">
        <v>58</v>
      </c>
      <c r="C383" s="61" t="s">
        <v>59</v>
      </c>
      <c r="D383" s="60" t="s">
        <v>367</v>
      </c>
      <c r="E383" s="60"/>
      <c r="F383" s="60"/>
      <c r="G383" s="61"/>
      <c r="H383" s="95">
        <f>+H384+H386</f>
        <v>640000</v>
      </c>
      <c r="I383" s="61" t="s">
        <v>60</v>
      </c>
      <c r="J383" s="60"/>
      <c r="K383" s="60">
        <f t="shared" ref="K383:S383" si="29">SUM(K384:K388)</f>
        <v>1</v>
      </c>
      <c r="L383" s="60"/>
      <c r="M383" s="60"/>
      <c r="N383" s="60"/>
      <c r="O383" s="60"/>
      <c r="P383" s="60"/>
      <c r="Q383" s="60"/>
      <c r="R383" s="60"/>
      <c r="S383" s="60">
        <f t="shared" si="29"/>
        <v>1</v>
      </c>
      <c r="T383" s="60"/>
      <c r="U383" s="60"/>
      <c r="V383" s="109"/>
    </row>
    <row r="384" spans="1:22" ht="16.350000000000001" customHeight="1" x14ac:dyDescent="0.3">
      <c r="A384" s="89">
        <v>376</v>
      </c>
      <c r="B384" s="63" t="s">
        <v>58</v>
      </c>
      <c r="C384" s="64" t="s">
        <v>61</v>
      </c>
      <c r="D384" s="63" t="s">
        <v>25</v>
      </c>
      <c r="E384" s="63"/>
      <c r="F384" s="63"/>
      <c r="G384" s="64"/>
      <c r="H384" s="65">
        <f>SUM(H385)</f>
        <v>500000</v>
      </c>
      <c r="I384" s="64" t="s">
        <v>60</v>
      </c>
      <c r="J384" s="80"/>
      <c r="K384" s="80"/>
      <c r="L384" s="80"/>
      <c r="M384" s="80"/>
      <c r="N384" s="80"/>
      <c r="O384" s="80"/>
      <c r="P384" s="80"/>
      <c r="Q384" s="80"/>
      <c r="R384" s="80"/>
      <c r="S384" s="80">
        <v>1</v>
      </c>
      <c r="T384" s="80"/>
      <c r="U384" s="80"/>
      <c r="V384" s="107"/>
    </row>
    <row r="385" spans="1:22" ht="16.350000000000001" customHeight="1" x14ac:dyDescent="0.3">
      <c r="A385" s="89">
        <v>377</v>
      </c>
      <c r="B385" s="58"/>
      <c r="C385" s="59" t="s">
        <v>293</v>
      </c>
      <c r="D385" s="58"/>
      <c r="E385" s="56">
        <v>2</v>
      </c>
      <c r="F385" s="58" t="s">
        <v>134</v>
      </c>
      <c r="G385" s="66">
        <v>250000</v>
      </c>
      <c r="H385" s="66">
        <f>+E385*G385</f>
        <v>500000</v>
      </c>
      <c r="I385" s="81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 spans="1:22" ht="30" customHeight="1" x14ac:dyDescent="0.3">
      <c r="A386" s="89">
        <v>378</v>
      </c>
      <c r="B386" s="63" t="s">
        <v>58</v>
      </c>
      <c r="C386" s="64" t="s">
        <v>50</v>
      </c>
      <c r="D386" s="63" t="s">
        <v>365</v>
      </c>
      <c r="E386" s="63"/>
      <c r="F386" s="63"/>
      <c r="G386" s="64"/>
      <c r="H386" s="65">
        <f>SUM(H387:H388)</f>
        <v>140000</v>
      </c>
      <c r="I386" s="64" t="s">
        <v>60</v>
      </c>
      <c r="J386" s="80"/>
      <c r="K386" s="80">
        <v>1</v>
      </c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107"/>
    </row>
    <row r="387" spans="1:22" ht="16.350000000000001" customHeight="1" x14ac:dyDescent="0.3">
      <c r="A387" s="89">
        <v>379</v>
      </c>
      <c r="B387" s="58"/>
      <c r="C387" s="59" t="s">
        <v>294</v>
      </c>
      <c r="D387" s="58"/>
      <c r="E387" s="56">
        <v>3</v>
      </c>
      <c r="F387" s="58" t="s">
        <v>105</v>
      </c>
      <c r="G387" s="66">
        <v>30000</v>
      </c>
      <c r="H387" s="66">
        <f t="shared" ref="H387:H388" si="30">+E387*G387</f>
        <v>90000</v>
      </c>
      <c r="I387" s="81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 spans="1:22" ht="16.350000000000001" customHeight="1" x14ac:dyDescent="0.3">
      <c r="A388" s="89">
        <v>380</v>
      </c>
      <c r="B388" s="58"/>
      <c r="C388" s="59" t="s">
        <v>294</v>
      </c>
      <c r="D388" s="58"/>
      <c r="E388" s="56">
        <v>5</v>
      </c>
      <c r="F388" s="58" t="s">
        <v>105</v>
      </c>
      <c r="G388" s="66">
        <v>10000</v>
      </c>
      <c r="H388" s="66">
        <f t="shared" si="30"/>
        <v>50000</v>
      </c>
      <c r="I388" s="81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</row>
    <row r="389" spans="1:22" ht="26.4" x14ac:dyDescent="0.3">
      <c r="A389" s="56">
        <v>381</v>
      </c>
      <c r="B389" s="60" t="s">
        <v>62</v>
      </c>
      <c r="C389" s="61" t="s">
        <v>63</v>
      </c>
      <c r="D389" s="60" t="s">
        <v>367</v>
      </c>
      <c r="E389" s="60"/>
      <c r="F389" s="60"/>
      <c r="G389" s="61"/>
      <c r="H389" s="95">
        <f>+H390+H398</f>
        <v>2820092</v>
      </c>
      <c r="I389" s="61" t="s">
        <v>31</v>
      </c>
      <c r="J389" s="60">
        <f>SUM(J390:J435)</f>
        <v>1</v>
      </c>
      <c r="K389" s="60">
        <f t="shared" ref="K389:S389" si="31">SUM(K390:K435)</f>
        <v>1</v>
      </c>
      <c r="L389" s="60"/>
      <c r="M389" s="60">
        <f t="shared" si="31"/>
        <v>1</v>
      </c>
      <c r="N389" s="60"/>
      <c r="O389" s="60"/>
      <c r="P389" s="60">
        <f t="shared" si="31"/>
        <v>1</v>
      </c>
      <c r="Q389" s="60"/>
      <c r="R389" s="60"/>
      <c r="S389" s="60">
        <f t="shared" si="31"/>
        <v>1</v>
      </c>
      <c r="T389" s="60"/>
      <c r="U389" s="60"/>
      <c r="V389" s="109"/>
    </row>
    <row r="390" spans="1:22" ht="16.350000000000001" customHeight="1" x14ac:dyDescent="0.3">
      <c r="A390" s="56">
        <v>382</v>
      </c>
      <c r="B390" s="63" t="s">
        <v>62</v>
      </c>
      <c r="C390" s="64" t="s">
        <v>44</v>
      </c>
      <c r="D390" s="63" t="s">
        <v>25</v>
      </c>
      <c r="E390" s="63"/>
      <c r="F390" s="63"/>
      <c r="G390" s="64"/>
      <c r="H390" s="65">
        <f>SUM(H391:H397)</f>
        <v>599912</v>
      </c>
      <c r="I390" s="64" t="s">
        <v>31</v>
      </c>
      <c r="J390" s="80"/>
      <c r="K390" s="80">
        <v>1</v>
      </c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107"/>
    </row>
    <row r="391" spans="1:22" ht="15" customHeight="1" x14ac:dyDescent="0.3">
      <c r="A391" s="89">
        <v>383</v>
      </c>
      <c r="B391" s="58"/>
      <c r="C391" s="59" t="s">
        <v>295</v>
      </c>
      <c r="D391" s="58"/>
      <c r="E391" s="56">
        <v>3</v>
      </c>
      <c r="F391" s="58" t="s">
        <v>124</v>
      </c>
      <c r="G391" s="66">
        <v>47850</v>
      </c>
      <c r="H391" s="66">
        <f>+E391*G391</f>
        <v>143550</v>
      </c>
      <c r="I391" s="81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1:22" ht="15" customHeight="1" x14ac:dyDescent="0.3">
      <c r="A392" s="89">
        <v>384</v>
      </c>
      <c r="B392" s="58"/>
      <c r="C392" s="59" t="s">
        <v>296</v>
      </c>
      <c r="D392" s="58"/>
      <c r="E392" s="56">
        <v>3</v>
      </c>
      <c r="F392" s="58" t="s">
        <v>124</v>
      </c>
      <c r="G392" s="66">
        <v>49950</v>
      </c>
      <c r="H392" s="66">
        <f t="shared" ref="H392:H435" si="32">+E392*G392</f>
        <v>149850</v>
      </c>
      <c r="I392" s="81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1:22" ht="15" customHeight="1" x14ac:dyDescent="0.3">
      <c r="A393" s="89">
        <v>385</v>
      </c>
      <c r="B393" s="58"/>
      <c r="C393" s="59" t="s">
        <v>297</v>
      </c>
      <c r="D393" s="58"/>
      <c r="E393" s="56">
        <v>3</v>
      </c>
      <c r="F393" s="58" t="s">
        <v>124</v>
      </c>
      <c r="G393" s="66">
        <v>16834</v>
      </c>
      <c r="H393" s="66">
        <f t="shared" si="32"/>
        <v>50502</v>
      </c>
      <c r="I393" s="81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1:22" ht="15" customHeight="1" x14ac:dyDescent="0.3">
      <c r="A394" s="89">
        <v>386</v>
      </c>
      <c r="B394" s="58"/>
      <c r="C394" s="59" t="s">
        <v>298</v>
      </c>
      <c r="D394" s="58"/>
      <c r="E394" s="56">
        <v>2</v>
      </c>
      <c r="F394" s="58" t="s">
        <v>124</v>
      </c>
      <c r="G394" s="66">
        <v>28000</v>
      </c>
      <c r="H394" s="66">
        <f t="shared" si="32"/>
        <v>56000</v>
      </c>
      <c r="I394" s="81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1:22" ht="15" customHeight="1" x14ac:dyDescent="0.3">
      <c r="A395" s="89">
        <v>387</v>
      </c>
      <c r="B395" s="58"/>
      <c r="C395" s="59" t="s">
        <v>299</v>
      </c>
      <c r="D395" s="58"/>
      <c r="E395" s="56">
        <v>3</v>
      </c>
      <c r="F395" s="58" t="s">
        <v>124</v>
      </c>
      <c r="G395" s="66">
        <v>16990</v>
      </c>
      <c r="H395" s="66">
        <f t="shared" si="32"/>
        <v>50970</v>
      </c>
      <c r="I395" s="81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1:22" ht="15" customHeight="1" x14ac:dyDescent="0.3">
      <c r="A396" s="89">
        <v>388</v>
      </c>
      <c r="B396" s="58"/>
      <c r="C396" s="59" t="s">
        <v>300</v>
      </c>
      <c r="D396" s="58"/>
      <c r="E396" s="56">
        <v>3</v>
      </c>
      <c r="F396" s="58" t="s">
        <v>124</v>
      </c>
      <c r="G396" s="66">
        <v>25000</v>
      </c>
      <c r="H396" s="66">
        <f t="shared" si="32"/>
        <v>75000</v>
      </c>
      <c r="I396" s="81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1:22" ht="15" customHeight="1" x14ac:dyDescent="0.3">
      <c r="A397" s="89">
        <v>389</v>
      </c>
      <c r="B397" s="58"/>
      <c r="C397" s="59" t="s">
        <v>301</v>
      </c>
      <c r="D397" s="58"/>
      <c r="E397" s="56">
        <v>2</v>
      </c>
      <c r="F397" s="58" t="s">
        <v>124</v>
      </c>
      <c r="G397" s="66">
        <v>37020</v>
      </c>
      <c r="H397" s="66">
        <f t="shared" si="32"/>
        <v>74040</v>
      </c>
      <c r="I397" s="81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1:22" ht="31.2" customHeight="1" x14ac:dyDescent="0.3">
      <c r="A398" s="89">
        <v>390</v>
      </c>
      <c r="B398" s="63" t="s">
        <v>62</v>
      </c>
      <c r="C398" s="64" t="s">
        <v>51</v>
      </c>
      <c r="D398" s="63" t="s">
        <v>367</v>
      </c>
      <c r="E398" s="63"/>
      <c r="F398" s="63"/>
      <c r="G398" s="64"/>
      <c r="H398" s="65">
        <f>SUM(H399:H435)</f>
        <v>2220180</v>
      </c>
      <c r="I398" s="64" t="s">
        <v>31</v>
      </c>
      <c r="J398" s="80">
        <v>1</v>
      </c>
      <c r="K398" s="80"/>
      <c r="L398" s="80"/>
      <c r="M398" s="80">
        <v>1</v>
      </c>
      <c r="N398" s="80"/>
      <c r="O398" s="80"/>
      <c r="P398" s="80">
        <v>1</v>
      </c>
      <c r="Q398" s="80"/>
      <c r="R398" s="80"/>
      <c r="S398" s="80">
        <v>1</v>
      </c>
      <c r="T398" s="80"/>
      <c r="U398" s="80"/>
      <c r="V398" s="107"/>
    </row>
    <row r="399" spans="1:22" ht="26.4" x14ac:dyDescent="0.3">
      <c r="A399" s="56">
        <v>391</v>
      </c>
      <c r="B399" s="58"/>
      <c r="C399" s="59" t="s">
        <v>302</v>
      </c>
      <c r="D399" s="58"/>
      <c r="E399" s="56">
        <v>20</v>
      </c>
      <c r="F399" s="58" t="s">
        <v>124</v>
      </c>
      <c r="G399" s="66">
        <v>13498</v>
      </c>
      <c r="H399" s="66">
        <f t="shared" si="32"/>
        <v>269960</v>
      </c>
      <c r="I399" s="81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1:22" ht="26.4" x14ac:dyDescent="0.3">
      <c r="A400" s="56">
        <v>392</v>
      </c>
      <c r="B400" s="58"/>
      <c r="C400" s="59" t="s">
        <v>303</v>
      </c>
      <c r="D400" s="58"/>
      <c r="E400" s="56">
        <v>20</v>
      </c>
      <c r="F400" s="58" t="s">
        <v>124</v>
      </c>
      <c r="G400" s="66">
        <v>14498</v>
      </c>
      <c r="H400" s="66">
        <f t="shared" si="32"/>
        <v>289960</v>
      </c>
      <c r="I400" s="81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1:21" ht="14.4" customHeight="1" x14ac:dyDescent="0.3">
      <c r="A401" s="89">
        <v>393</v>
      </c>
      <c r="B401" s="58"/>
      <c r="C401" s="59" t="s">
        <v>304</v>
      </c>
      <c r="D401" s="58"/>
      <c r="E401" s="56">
        <v>8</v>
      </c>
      <c r="F401" s="58" t="s">
        <v>124</v>
      </c>
      <c r="G401" s="66">
        <v>6572</v>
      </c>
      <c r="H401" s="66">
        <f>+E401*G401</f>
        <v>52576</v>
      </c>
      <c r="I401" s="81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1:21" ht="14.4" customHeight="1" x14ac:dyDescent="0.3">
      <c r="A402" s="89">
        <v>394</v>
      </c>
      <c r="B402" s="58"/>
      <c r="C402" s="59" t="s">
        <v>305</v>
      </c>
      <c r="D402" s="58"/>
      <c r="E402" s="56">
        <v>8</v>
      </c>
      <c r="F402" s="58" t="s">
        <v>124</v>
      </c>
      <c r="G402" s="66">
        <v>1900</v>
      </c>
      <c r="H402" s="66">
        <f t="shared" si="32"/>
        <v>15200</v>
      </c>
      <c r="I402" s="81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1:21" ht="14.4" customHeight="1" x14ac:dyDescent="0.3">
      <c r="A403" s="89">
        <v>395</v>
      </c>
      <c r="B403" s="58"/>
      <c r="C403" s="59" t="s">
        <v>306</v>
      </c>
      <c r="D403" s="58"/>
      <c r="E403" s="56">
        <v>16</v>
      </c>
      <c r="F403" s="58" t="s">
        <v>124</v>
      </c>
      <c r="G403" s="66">
        <v>3325</v>
      </c>
      <c r="H403" s="66">
        <f t="shared" si="32"/>
        <v>53200</v>
      </c>
      <c r="I403" s="81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1:21" ht="14.4" customHeight="1" x14ac:dyDescent="0.3">
      <c r="A404" s="89">
        <v>396</v>
      </c>
      <c r="B404" s="58"/>
      <c r="C404" s="59" t="s">
        <v>307</v>
      </c>
      <c r="D404" s="58"/>
      <c r="E404" s="56">
        <v>20</v>
      </c>
      <c r="F404" s="58" t="s">
        <v>124</v>
      </c>
      <c r="G404" s="66">
        <v>1158</v>
      </c>
      <c r="H404" s="66">
        <f t="shared" si="32"/>
        <v>23160</v>
      </c>
      <c r="I404" s="81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1:21" ht="14.4" customHeight="1" x14ac:dyDescent="0.3">
      <c r="A405" s="89">
        <v>397</v>
      </c>
      <c r="B405" s="58"/>
      <c r="C405" s="59" t="s">
        <v>308</v>
      </c>
      <c r="D405" s="58"/>
      <c r="E405" s="56">
        <v>8</v>
      </c>
      <c r="F405" s="58" t="s">
        <v>124</v>
      </c>
      <c r="G405" s="66">
        <v>5160</v>
      </c>
      <c r="H405" s="66">
        <f t="shared" si="32"/>
        <v>41280</v>
      </c>
      <c r="I405" s="81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1:21" ht="14.4" customHeight="1" x14ac:dyDescent="0.3">
      <c r="A406" s="89">
        <v>398</v>
      </c>
      <c r="B406" s="58"/>
      <c r="C406" s="59" t="s">
        <v>309</v>
      </c>
      <c r="D406" s="58"/>
      <c r="E406" s="56">
        <v>20</v>
      </c>
      <c r="F406" s="58" t="s">
        <v>124</v>
      </c>
      <c r="G406" s="66">
        <v>1140</v>
      </c>
      <c r="H406" s="66">
        <f t="shared" si="32"/>
        <v>22800</v>
      </c>
      <c r="I406" s="81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1:21" ht="14.4" customHeight="1" x14ac:dyDescent="0.3">
      <c r="A407" s="89">
        <v>399</v>
      </c>
      <c r="B407" s="58"/>
      <c r="C407" s="59" t="s">
        <v>310</v>
      </c>
      <c r="D407" s="58"/>
      <c r="E407" s="56">
        <v>16</v>
      </c>
      <c r="F407" s="58" t="s">
        <v>124</v>
      </c>
      <c r="G407" s="66">
        <v>1080</v>
      </c>
      <c r="H407" s="66">
        <f t="shared" si="32"/>
        <v>17280</v>
      </c>
      <c r="I407" s="81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1:21" ht="14.4" customHeight="1" x14ac:dyDescent="0.3">
      <c r="A408" s="89">
        <v>400</v>
      </c>
      <c r="B408" s="58"/>
      <c r="C408" s="59" t="s">
        <v>311</v>
      </c>
      <c r="D408" s="58"/>
      <c r="E408" s="56">
        <v>16</v>
      </c>
      <c r="F408" s="58" t="s">
        <v>124</v>
      </c>
      <c r="G408" s="66">
        <v>898</v>
      </c>
      <c r="H408" s="66">
        <f t="shared" si="32"/>
        <v>14368</v>
      </c>
      <c r="I408" s="81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1:21" ht="14.4" customHeight="1" x14ac:dyDescent="0.3">
      <c r="A409" s="56">
        <v>401</v>
      </c>
      <c r="B409" s="58"/>
      <c r="C409" s="59" t="s">
        <v>258</v>
      </c>
      <c r="D409" s="58"/>
      <c r="E409" s="56">
        <v>12</v>
      </c>
      <c r="F409" s="58" t="s">
        <v>124</v>
      </c>
      <c r="G409" s="66">
        <v>4950</v>
      </c>
      <c r="H409" s="66">
        <f t="shared" si="32"/>
        <v>59400</v>
      </c>
      <c r="I409" s="81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1:21" ht="14.4" customHeight="1" x14ac:dyDescent="0.3">
      <c r="A410" s="56">
        <v>402</v>
      </c>
      <c r="B410" s="58"/>
      <c r="C410" s="59" t="s">
        <v>312</v>
      </c>
      <c r="D410" s="58"/>
      <c r="E410" s="56">
        <v>8</v>
      </c>
      <c r="F410" s="58" t="s">
        <v>124</v>
      </c>
      <c r="G410" s="66">
        <v>3559</v>
      </c>
      <c r="H410" s="66">
        <f t="shared" si="32"/>
        <v>28472</v>
      </c>
      <c r="I410" s="81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1:21" ht="14.4" customHeight="1" x14ac:dyDescent="0.3">
      <c r="A411" s="89">
        <v>403</v>
      </c>
      <c r="B411" s="58"/>
      <c r="C411" s="59" t="s">
        <v>313</v>
      </c>
      <c r="D411" s="58"/>
      <c r="E411" s="56">
        <v>16</v>
      </c>
      <c r="F411" s="58" t="s">
        <v>124</v>
      </c>
      <c r="G411" s="66">
        <v>977</v>
      </c>
      <c r="H411" s="66">
        <f t="shared" si="32"/>
        <v>15632</v>
      </c>
      <c r="I411" s="81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1:21" ht="14.4" customHeight="1" x14ac:dyDescent="0.3">
      <c r="A412" s="89">
        <v>404</v>
      </c>
      <c r="B412" s="58"/>
      <c r="C412" s="59" t="s">
        <v>314</v>
      </c>
      <c r="D412" s="58"/>
      <c r="E412" s="56">
        <v>20</v>
      </c>
      <c r="F412" s="58" t="s">
        <v>124</v>
      </c>
      <c r="G412" s="66">
        <v>2139</v>
      </c>
      <c r="H412" s="66">
        <f t="shared" si="32"/>
        <v>42780</v>
      </c>
      <c r="I412" s="81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1:21" ht="14.4" customHeight="1" x14ac:dyDescent="0.3">
      <c r="A413" s="89">
        <v>405</v>
      </c>
      <c r="B413" s="58"/>
      <c r="C413" s="59" t="s">
        <v>315</v>
      </c>
      <c r="D413" s="58"/>
      <c r="E413" s="56">
        <v>20</v>
      </c>
      <c r="F413" s="58" t="s">
        <v>124</v>
      </c>
      <c r="G413" s="66">
        <v>4899</v>
      </c>
      <c r="H413" s="66">
        <f t="shared" si="32"/>
        <v>97980</v>
      </c>
      <c r="I413" s="81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1:21" ht="14.4" customHeight="1" x14ac:dyDescent="0.3">
      <c r="A414" s="89">
        <v>406</v>
      </c>
      <c r="B414" s="58"/>
      <c r="C414" s="59" t="s">
        <v>316</v>
      </c>
      <c r="D414" s="58"/>
      <c r="E414" s="56">
        <v>28</v>
      </c>
      <c r="F414" s="58" t="s">
        <v>124</v>
      </c>
      <c r="G414" s="66">
        <v>1250</v>
      </c>
      <c r="H414" s="66">
        <f t="shared" si="32"/>
        <v>35000</v>
      </c>
      <c r="I414" s="81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1:21" ht="14.4" customHeight="1" x14ac:dyDescent="0.3">
      <c r="A415" s="89">
        <v>407</v>
      </c>
      <c r="B415" s="58"/>
      <c r="C415" s="59" t="s">
        <v>317</v>
      </c>
      <c r="D415" s="58"/>
      <c r="E415" s="56">
        <v>28</v>
      </c>
      <c r="F415" s="58" t="s">
        <v>124</v>
      </c>
      <c r="G415" s="66">
        <v>899</v>
      </c>
      <c r="H415" s="66">
        <f t="shared" si="32"/>
        <v>25172</v>
      </c>
      <c r="I415" s="81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1:21" ht="14.4" customHeight="1" x14ac:dyDescent="0.3">
      <c r="A416" s="89">
        <v>408</v>
      </c>
      <c r="B416" s="58"/>
      <c r="C416" s="59" t="s">
        <v>318</v>
      </c>
      <c r="D416" s="58"/>
      <c r="E416" s="56">
        <v>28</v>
      </c>
      <c r="F416" s="58" t="s">
        <v>124</v>
      </c>
      <c r="G416" s="66">
        <v>432</v>
      </c>
      <c r="H416" s="66">
        <f t="shared" si="32"/>
        <v>12096</v>
      </c>
      <c r="I416" s="81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1:21" ht="14.4" customHeight="1" x14ac:dyDescent="0.3">
      <c r="A417" s="89">
        <v>409</v>
      </c>
      <c r="B417" s="58"/>
      <c r="C417" s="59" t="s">
        <v>319</v>
      </c>
      <c r="D417" s="58"/>
      <c r="E417" s="56">
        <v>28</v>
      </c>
      <c r="F417" s="58" t="s">
        <v>124</v>
      </c>
      <c r="G417" s="66">
        <v>2113</v>
      </c>
      <c r="H417" s="66">
        <f t="shared" si="32"/>
        <v>59164</v>
      </c>
      <c r="I417" s="81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1:21" ht="14.4" customHeight="1" x14ac:dyDescent="0.3">
      <c r="A418" s="89">
        <v>410</v>
      </c>
      <c r="B418" s="58"/>
      <c r="C418" s="59" t="s">
        <v>320</v>
      </c>
      <c r="D418" s="58"/>
      <c r="E418" s="56">
        <v>28</v>
      </c>
      <c r="F418" s="58" t="s">
        <v>124</v>
      </c>
      <c r="G418" s="66">
        <v>687</v>
      </c>
      <c r="H418" s="66">
        <f t="shared" si="32"/>
        <v>19236</v>
      </c>
      <c r="I418" s="81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1:21" ht="14.4" customHeight="1" x14ac:dyDescent="0.3">
      <c r="A419" s="56">
        <v>411</v>
      </c>
      <c r="B419" s="58"/>
      <c r="C419" s="59" t="s">
        <v>321</v>
      </c>
      <c r="D419" s="58"/>
      <c r="E419" s="56">
        <v>28</v>
      </c>
      <c r="F419" s="58" t="s">
        <v>124</v>
      </c>
      <c r="G419" s="66">
        <v>1300</v>
      </c>
      <c r="H419" s="66">
        <f t="shared" si="32"/>
        <v>36400</v>
      </c>
      <c r="I419" s="81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1:21" ht="14.4" customHeight="1" x14ac:dyDescent="0.3">
      <c r="A420" s="56">
        <v>412</v>
      </c>
      <c r="B420" s="58"/>
      <c r="C420" s="59" t="s">
        <v>322</v>
      </c>
      <c r="D420" s="58"/>
      <c r="E420" s="56">
        <v>8</v>
      </c>
      <c r="F420" s="58" t="s">
        <v>124</v>
      </c>
      <c r="G420" s="66">
        <v>8610</v>
      </c>
      <c r="H420" s="66">
        <f t="shared" si="32"/>
        <v>68880</v>
      </c>
      <c r="I420" s="81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1:21" ht="14.4" customHeight="1" x14ac:dyDescent="0.3">
      <c r="A421" s="89">
        <v>413</v>
      </c>
      <c r="B421" s="58"/>
      <c r="C421" s="59" t="s">
        <v>323</v>
      </c>
      <c r="D421" s="58"/>
      <c r="E421" s="56">
        <v>40</v>
      </c>
      <c r="F421" s="58" t="s">
        <v>124</v>
      </c>
      <c r="G421" s="66">
        <v>3690</v>
      </c>
      <c r="H421" s="66">
        <f t="shared" si="32"/>
        <v>147600</v>
      </c>
      <c r="I421" s="81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1:21" ht="14.4" customHeight="1" x14ac:dyDescent="0.3">
      <c r="A422" s="89">
        <v>414</v>
      </c>
      <c r="B422" s="58"/>
      <c r="C422" s="59" t="s">
        <v>324</v>
      </c>
      <c r="D422" s="58"/>
      <c r="E422" s="56">
        <v>20</v>
      </c>
      <c r="F422" s="58" t="s">
        <v>124</v>
      </c>
      <c r="G422" s="66">
        <v>6543</v>
      </c>
      <c r="H422" s="66">
        <f t="shared" si="32"/>
        <v>130860</v>
      </c>
      <c r="I422" s="81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1:21" ht="14.4" customHeight="1" x14ac:dyDescent="0.3">
      <c r="A423" s="89">
        <v>415</v>
      </c>
      <c r="B423" s="58"/>
      <c r="C423" s="59" t="s">
        <v>325</v>
      </c>
      <c r="D423" s="58"/>
      <c r="E423" s="56">
        <v>72</v>
      </c>
      <c r="F423" s="58" t="s">
        <v>124</v>
      </c>
      <c r="G423" s="66">
        <v>553</v>
      </c>
      <c r="H423" s="66">
        <f t="shared" si="32"/>
        <v>39816</v>
      </c>
      <c r="I423" s="81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1:21" ht="14.4" customHeight="1" x14ac:dyDescent="0.3">
      <c r="A424" s="89">
        <v>416</v>
      </c>
      <c r="B424" s="58"/>
      <c r="C424" s="59" t="s">
        <v>326</v>
      </c>
      <c r="D424" s="58"/>
      <c r="E424" s="56">
        <v>40</v>
      </c>
      <c r="F424" s="58" t="s">
        <v>124</v>
      </c>
      <c r="G424" s="66">
        <v>1230</v>
      </c>
      <c r="H424" s="66">
        <f t="shared" si="32"/>
        <v>49200</v>
      </c>
      <c r="I424" s="81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1:21" ht="14.4" customHeight="1" x14ac:dyDescent="0.3">
      <c r="A425" s="89">
        <v>417</v>
      </c>
      <c r="B425" s="58"/>
      <c r="C425" s="59" t="s">
        <v>327</v>
      </c>
      <c r="D425" s="58"/>
      <c r="E425" s="56">
        <v>40</v>
      </c>
      <c r="F425" s="58" t="s">
        <v>124</v>
      </c>
      <c r="G425" s="66">
        <v>1845</v>
      </c>
      <c r="H425" s="66">
        <f t="shared" si="32"/>
        <v>73800</v>
      </c>
      <c r="I425" s="81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 spans="1:21" ht="14.4" customHeight="1" x14ac:dyDescent="0.3">
      <c r="A426" s="89">
        <v>418</v>
      </c>
      <c r="B426" s="58"/>
      <c r="C426" s="59" t="s">
        <v>328</v>
      </c>
      <c r="D426" s="58"/>
      <c r="E426" s="56">
        <v>40</v>
      </c>
      <c r="F426" s="58" t="s">
        <v>124</v>
      </c>
      <c r="G426" s="66">
        <v>1230</v>
      </c>
      <c r="H426" s="66">
        <f t="shared" si="32"/>
        <v>49200</v>
      </c>
      <c r="I426" s="81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</row>
    <row r="427" spans="1:21" ht="14.4" customHeight="1" x14ac:dyDescent="0.3">
      <c r="A427" s="89">
        <v>419</v>
      </c>
      <c r="B427" s="58"/>
      <c r="C427" s="59" t="s">
        <v>329</v>
      </c>
      <c r="D427" s="58"/>
      <c r="E427" s="56">
        <v>40</v>
      </c>
      <c r="F427" s="58" t="s">
        <v>131</v>
      </c>
      <c r="G427" s="66">
        <v>1230</v>
      </c>
      <c r="H427" s="66">
        <f t="shared" si="32"/>
        <v>49200</v>
      </c>
      <c r="I427" s="81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 spans="1:21" ht="14.4" customHeight="1" x14ac:dyDescent="0.3">
      <c r="A428" s="89">
        <v>420</v>
      </c>
      <c r="B428" s="58"/>
      <c r="C428" s="59" t="s">
        <v>330</v>
      </c>
      <c r="D428" s="58"/>
      <c r="E428" s="56">
        <v>40</v>
      </c>
      <c r="F428" s="58" t="s">
        <v>131</v>
      </c>
      <c r="G428" s="66">
        <v>1845</v>
      </c>
      <c r="H428" s="66">
        <f t="shared" si="32"/>
        <v>73800</v>
      </c>
      <c r="I428" s="81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</row>
    <row r="429" spans="1:21" ht="14.4" customHeight="1" x14ac:dyDescent="0.3">
      <c r="A429" s="56">
        <v>421</v>
      </c>
      <c r="B429" s="58"/>
      <c r="C429" s="59" t="s">
        <v>331</v>
      </c>
      <c r="D429" s="58"/>
      <c r="E429" s="56">
        <v>40</v>
      </c>
      <c r="F429" s="58" t="s">
        <v>124</v>
      </c>
      <c r="G429" s="66">
        <v>861</v>
      </c>
      <c r="H429" s="66">
        <f t="shared" si="32"/>
        <v>34440</v>
      </c>
      <c r="I429" s="81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 spans="1:21" ht="14.4" customHeight="1" x14ac:dyDescent="0.3">
      <c r="A430" s="56">
        <v>422</v>
      </c>
      <c r="B430" s="58"/>
      <c r="C430" s="59" t="s">
        <v>332</v>
      </c>
      <c r="D430" s="58"/>
      <c r="E430" s="56">
        <v>100</v>
      </c>
      <c r="F430" s="58" t="s">
        <v>124</v>
      </c>
      <c r="G430" s="66">
        <v>369</v>
      </c>
      <c r="H430" s="66">
        <f t="shared" si="32"/>
        <v>36900</v>
      </c>
      <c r="I430" s="81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</row>
    <row r="431" spans="1:21" ht="14.4" customHeight="1" x14ac:dyDescent="0.3">
      <c r="A431" s="89">
        <v>423</v>
      </c>
      <c r="B431" s="58"/>
      <c r="C431" s="59" t="s">
        <v>333</v>
      </c>
      <c r="D431" s="58"/>
      <c r="E431" s="56">
        <v>60</v>
      </c>
      <c r="F431" s="58" t="s">
        <v>131</v>
      </c>
      <c r="G431" s="66">
        <v>615</v>
      </c>
      <c r="H431" s="66">
        <f t="shared" si="32"/>
        <v>36900</v>
      </c>
      <c r="I431" s="81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 spans="1:21" ht="14.4" customHeight="1" x14ac:dyDescent="0.3">
      <c r="A432" s="89">
        <v>424</v>
      </c>
      <c r="B432" s="58"/>
      <c r="C432" s="59" t="s">
        <v>334</v>
      </c>
      <c r="D432" s="58"/>
      <c r="E432" s="56">
        <v>64</v>
      </c>
      <c r="F432" s="58" t="s">
        <v>131</v>
      </c>
      <c r="G432" s="66">
        <v>307</v>
      </c>
      <c r="H432" s="66">
        <f t="shared" si="32"/>
        <v>19648</v>
      </c>
      <c r="I432" s="81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</row>
    <row r="433" spans="1:24" ht="14.4" customHeight="1" x14ac:dyDescent="0.3">
      <c r="A433" s="89">
        <v>425</v>
      </c>
      <c r="B433" s="58"/>
      <c r="C433" s="59" t="s">
        <v>335</v>
      </c>
      <c r="D433" s="58"/>
      <c r="E433" s="56">
        <v>40</v>
      </c>
      <c r="F433" s="58" t="s">
        <v>124</v>
      </c>
      <c r="G433" s="66">
        <v>3075</v>
      </c>
      <c r="H433" s="66">
        <f t="shared" si="32"/>
        <v>123000</v>
      </c>
      <c r="I433" s="81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 spans="1:24" ht="14.4" customHeight="1" x14ac:dyDescent="0.3">
      <c r="A434" s="89">
        <v>426</v>
      </c>
      <c r="B434" s="58"/>
      <c r="C434" s="59" t="s">
        <v>336</v>
      </c>
      <c r="D434" s="58"/>
      <c r="E434" s="56">
        <v>12</v>
      </c>
      <c r="F434" s="58" t="s">
        <v>124</v>
      </c>
      <c r="G434" s="66">
        <v>3901</v>
      </c>
      <c r="H434" s="66">
        <f t="shared" si="32"/>
        <v>46812</v>
      </c>
      <c r="I434" s="81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  <row r="435" spans="1:24" ht="14.4" customHeight="1" x14ac:dyDescent="0.3">
      <c r="A435" s="89">
        <v>427</v>
      </c>
      <c r="B435" s="58"/>
      <c r="C435" s="59" t="s">
        <v>337</v>
      </c>
      <c r="D435" s="58"/>
      <c r="E435" s="56">
        <v>8</v>
      </c>
      <c r="F435" s="58" t="s">
        <v>124</v>
      </c>
      <c r="G435" s="66">
        <v>1126</v>
      </c>
      <c r="H435" s="66">
        <f t="shared" si="32"/>
        <v>9008</v>
      </c>
      <c r="I435" s="81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 spans="1:24" ht="26.4" x14ac:dyDescent="0.3">
      <c r="A436" s="89">
        <v>428</v>
      </c>
      <c r="B436" s="60" t="s">
        <v>64</v>
      </c>
      <c r="C436" s="61" t="s">
        <v>65</v>
      </c>
      <c r="D436" s="60" t="s">
        <v>367</v>
      </c>
      <c r="E436" s="60"/>
      <c r="F436" s="60"/>
      <c r="G436" s="61"/>
      <c r="H436" s="95">
        <f>+H437+H441+H445+H448+H452+H457+H461</f>
        <v>6824700</v>
      </c>
      <c r="I436" s="61" t="s">
        <v>31</v>
      </c>
      <c r="J436" s="60">
        <f>SUM(J437:J465)</f>
        <v>2</v>
      </c>
      <c r="K436" s="60">
        <f t="shared" ref="K436:S436" si="33">SUM(K437:K465)</f>
        <v>3</v>
      </c>
      <c r="L436" s="60"/>
      <c r="M436" s="60">
        <f t="shared" si="33"/>
        <v>4</v>
      </c>
      <c r="N436" s="60"/>
      <c r="O436" s="60"/>
      <c r="P436" s="60">
        <f t="shared" si="33"/>
        <v>4</v>
      </c>
      <c r="Q436" s="60"/>
      <c r="R436" s="60"/>
      <c r="S436" s="60">
        <f t="shared" si="33"/>
        <v>3</v>
      </c>
      <c r="T436" s="60"/>
      <c r="U436" s="60"/>
      <c r="V436" s="109"/>
    </row>
    <row r="437" spans="1:24" ht="26.4" x14ac:dyDescent="0.3">
      <c r="A437" s="89">
        <v>429</v>
      </c>
      <c r="B437" s="63" t="s">
        <v>64</v>
      </c>
      <c r="C437" s="64" t="s">
        <v>50</v>
      </c>
      <c r="D437" s="63" t="s">
        <v>365</v>
      </c>
      <c r="E437" s="63"/>
      <c r="F437" s="63"/>
      <c r="G437" s="64"/>
      <c r="H437" s="65">
        <f>SUM(H438:H440)</f>
        <v>1594200</v>
      </c>
      <c r="I437" s="64" t="s">
        <v>31</v>
      </c>
      <c r="J437" s="80"/>
      <c r="K437" s="80">
        <v>1</v>
      </c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107"/>
    </row>
    <row r="438" spans="1:24" ht="14.4" customHeight="1" x14ac:dyDescent="0.3">
      <c r="A438" s="89">
        <v>430</v>
      </c>
      <c r="B438" s="58"/>
      <c r="C438" s="59" t="s">
        <v>156</v>
      </c>
      <c r="D438" s="58"/>
      <c r="E438" s="56">
        <v>3785</v>
      </c>
      <c r="F438" s="58" t="s">
        <v>105</v>
      </c>
      <c r="G438" s="66">
        <v>120</v>
      </c>
      <c r="H438" s="66">
        <f>+E438*G438</f>
        <v>454200</v>
      </c>
      <c r="I438" s="81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</row>
    <row r="439" spans="1:24" ht="14.4" customHeight="1" x14ac:dyDescent="0.3">
      <c r="A439" s="56">
        <v>431</v>
      </c>
      <c r="B439" s="58"/>
      <c r="C439" s="59" t="s">
        <v>120</v>
      </c>
      <c r="D439" s="58"/>
      <c r="E439" s="56">
        <v>3800</v>
      </c>
      <c r="F439" s="58" t="s">
        <v>105</v>
      </c>
      <c r="G439" s="66">
        <v>180</v>
      </c>
      <c r="H439" s="66">
        <f t="shared" ref="H439" si="34">+E439*G439</f>
        <v>684000</v>
      </c>
      <c r="I439" s="81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 spans="1:24" ht="14.4" customHeight="1" x14ac:dyDescent="0.3">
      <c r="A440" s="56">
        <v>432</v>
      </c>
      <c r="B440" s="58"/>
      <c r="C440" s="59" t="s">
        <v>121</v>
      </c>
      <c r="D440" s="58"/>
      <c r="E440" s="56">
        <v>3800</v>
      </c>
      <c r="F440" s="58" t="s">
        <v>117</v>
      </c>
      <c r="G440" s="66">
        <v>120</v>
      </c>
      <c r="H440" s="66">
        <f>+E440*G440</f>
        <v>456000</v>
      </c>
      <c r="I440" s="81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</row>
    <row r="441" spans="1:24" ht="16.350000000000001" customHeight="1" x14ac:dyDescent="0.3">
      <c r="A441" s="89">
        <v>433</v>
      </c>
      <c r="B441" s="63" t="s">
        <v>64</v>
      </c>
      <c r="C441" s="64" t="s">
        <v>40</v>
      </c>
      <c r="D441" s="63" t="s">
        <v>25</v>
      </c>
      <c r="E441" s="63"/>
      <c r="F441" s="63"/>
      <c r="G441" s="64"/>
      <c r="H441" s="65">
        <f>SUM(H442:H444)</f>
        <v>221600</v>
      </c>
      <c r="I441" s="64" t="s">
        <v>31</v>
      </c>
      <c r="J441" s="80"/>
      <c r="K441" s="80">
        <v>1</v>
      </c>
      <c r="L441" s="80"/>
      <c r="M441" s="80"/>
      <c r="N441" s="80"/>
      <c r="O441" s="80"/>
      <c r="P441" s="80">
        <v>1</v>
      </c>
      <c r="Q441" s="80"/>
      <c r="R441" s="80"/>
      <c r="S441" s="80"/>
      <c r="T441" s="80"/>
      <c r="U441" s="80"/>
      <c r="V441" s="107"/>
    </row>
    <row r="442" spans="1:24" ht="16.350000000000001" customHeight="1" x14ac:dyDescent="0.3">
      <c r="A442" s="89">
        <v>434</v>
      </c>
      <c r="B442" s="58"/>
      <c r="C442" s="59" t="s">
        <v>156</v>
      </c>
      <c r="D442" s="58"/>
      <c r="E442" s="56">
        <v>800</v>
      </c>
      <c r="F442" s="58" t="s">
        <v>117</v>
      </c>
      <c r="G442" s="66">
        <v>120</v>
      </c>
      <c r="H442" s="66">
        <f>+E442*G442</f>
        <v>96000</v>
      </c>
      <c r="I442" s="81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X442" s="69"/>
    </row>
    <row r="443" spans="1:24" ht="16.350000000000001" customHeight="1" x14ac:dyDescent="0.3">
      <c r="A443" s="89">
        <v>435</v>
      </c>
      <c r="B443" s="58"/>
      <c r="C443" s="59" t="s">
        <v>157</v>
      </c>
      <c r="D443" s="58"/>
      <c r="E443" s="56">
        <v>800</v>
      </c>
      <c r="F443" s="58" t="s">
        <v>117</v>
      </c>
      <c r="G443" s="66">
        <v>130</v>
      </c>
      <c r="H443" s="66">
        <f>+E443*G443</f>
        <v>104000</v>
      </c>
      <c r="I443" s="81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 spans="1:24" ht="16.350000000000001" customHeight="1" x14ac:dyDescent="0.3">
      <c r="A444" s="89">
        <v>436</v>
      </c>
      <c r="B444" s="58"/>
      <c r="C444" s="59" t="s">
        <v>338</v>
      </c>
      <c r="D444" s="58"/>
      <c r="E444" s="56">
        <v>120</v>
      </c>
      <c r="F444" s="58" t="s">
        <v>117</v>
      </c>
      <c r="G444" s="66">
        <v>180</v>
      </c>
      <c r="H444" s="66">
        <f t="shared" ref="H444" si="35">+E444*G444</f>
        <v>21600</v>
      </c>
      <c r="I444" s="81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</row>
    <row r="445" spans="1:24" ht="16.350000000000001" customHeight="1" x14ac:dyDescent="0.3">
      <c r="A445" s="89">
        <v>437</v>
      </c>
      <c r="B445" s="63" t="s">
        <v>64</v>
      </c>
      <c r="C445" s="64" t="s">
        <v>47</v>
      </c>
      <c r="D445" s="63" t="s">
        <v>25</v>
      </c>
      <c r="E445" s="63"/>
      <c r="F445" s="63"/>
      <c r="G445" s="64"/>
      <c r="H445" s="65">
        <f>SUM(H446:H447)</f>
        <v>516000</v>
      </c>
      <c r="I445" s="64" t="s">
        <v>31</v>
      </c>
      <c r="J445" s="80"/>
      <c r="K445" s="80">
        <v>1</v>
      </c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107"/>
    </row>
    <row r="446" spans="1:24" ht="16.350000000000001" customHeight="1" x14ac:dyDescent="0.3">
      <c r="A446" s="89">
        <v>438</v>
      </c>
      <c r="B446" s="58"/>
      <c r="C446" s="59" t="s">
        <v>156</v>
      </c>
      <c r="D446" s="58"/>
      <c r="E446" s="56">
        <v>1720</v>
      </c>
      <c r="F446" s="58" t="s">
        <v>105</v>
      </c>
      <c r="G446" s="66">
        <v>120</v>
      </c>
      <c r="H446" s="66">
        <f>+E446*G446</f>
        <v>206400</v>
      </c>
      <c r="I446" s="81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</row>
    <row r="447" spans="1:24" ht="16.350000000000001" customHeight="1" x14ac:dyDescent="0.3">
      <c r="A447" s="89">
        <v>439</v>
      </c>
      <c r="B447" s="58"/>
      <c r="C447" s="59" t="s">
        <v>120</v>
      </c>
      <c r="D447" s="58"/>
      <c r="E447" s="56">
        <v>1720</v>
      </c>
      <c r="F447" s="58" t="s">
        <v>105</v>
      </c>
      <c r="G447" s="66">
        <v>180</v>
      </c>
      <c r="H447" s="66">
        <f>+E447*G447</f>
        <v>309600</v>
      </c>
      <c r="I447" s="81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 spans="1:24" ht="16.350000000000001" customHeight="1" x14ac:dyDescent="0.3">
      <c r="A448" s="89">
        <v>440</v>
      </c>
      <c r="B448" s="63" t="s">
        <v>64</v>
      </c>
      <c r="C448" s="64" t="s">
        <v>42</v>
      </c>
      <c r="D448" s="63" t="s">
        <v>365</v>
      </c>
      <c r="E448" s="63"/>
      <c r="F448" s="63"/>
      <c r="G448" s="64"/>
      <c r="H448" s="65">
        <f>SUM(H449:H451)</f>
        <v>2040000</v>
      </c>
      <c r="I448" s="64" t="s">
        <v>31</v>
      </c>
      <c r="J448" s="80">
        <v>1</v>
      </c>
      <c r="K448" s="80"/>
      <c r="L448" s="80"/>
      <c r="M448" s="80">
        <v>1</v>
      </c>
      <c r="N448" s="80"/>
      <c r="O448" s="80"/>
      <c r="P448" s="80">
        <v>1</v>
      </c>
      <c r="Q448" s="80"/>
      <c r="R448" s="80"/>
      <c r="S448" s="80">
        <v>1</v>
      </c>
      <c r="T448" s="80"/>
      <c r="U448" s="80"/>
      <c r="V448" s="107"/>
    </row>
    <row r="449" spans="1:22" ht="16.350000000000001" customHeight="1" x14ac:dyDescent="0.3">
      <c r="A449" s="56">
        <v>441</v>
      </c>
      <c r="B449" s="58"/>
      <c r="C449" s="59" t="s">
        <v>156</v>
      </c>
      <c r="D449" s="58"/>
      <c r="E449" s="56">
        <v>6000</v>
      </c>
      <c r="F449" s="58" t="s">
        <v>117</v>
      </c>
      <c r="G449" s="66">
        <v>80</v>
      </c>
      <c r="H449" s="66">
        <f>+E449*G449</f>
        <v>480000</v>
      </c>
      <c r="I449" s="81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1:22" ht="16.350000000000001" customHeight="1" x14ac:dyDescent="0.3">
      <c r="A450" s="56">
        <v>442</v>
      </c>
      <c r="B450" s="58"/>
      <c r="C450" s="59" t="s">
        <v>120</v>
      </c>
      <c r="D450" s="58"/>
      <c r="E450" s="56">
        <v>6000</v>
      </c>
      <c r="F450" s="58" t="s">
        <v>117</v>
      </c>
      <c r="G450" s="66">
        <v>180</v>
      </c>
      <c r="H450" s="66">
        <f t="shared" ref="H450:H451" si="36">+E450*G450</f>
        <v>1080000</v>
      </c>
      <c r="I450" s="81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1:22" ht="16.350000000000001" customHeight="1" x14ac:dyDescent="0.3">
      <c r="A451" s="89">
        <v>443</v>
      </c>
      <c r="B451" s="58"/>
      <c r="C451" s="59" t="s">
        <v>121</v>
      </c>
      <c r="D451" s="58"/>
      <c r="E451" s="56">
        <v>6000</v>
      </c>
      <c r="F451" s="58" t="s">
        <v>117</v>
      </c>
      <c r="G451" s="66">
        <v>80</v>
      </c>
      <c r="H451" s="66">
        <f t="shared" si="36"/>
        <v>480000</v>
      </c>
      <c r="I451" s="81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1:22" ht="26.4" x14ac:dyDescent="0.3">
      <c r="A452" s="89">
        <v>444</v>
      </c>
      <c r="B452" s="63" t="s">
        <v>64</v>
      </c>
      <c r="C452" s="64" t="s">
        <v>39</v>
      </c>
      <c r="D452" s="63" t="s">
        <v>367</v>
      </c>
      <c r="E452" s="63"/>
      <c r="F452" s="63"/>
      <c r="G452" s="64"/>
      <c r="H452" s="65">
        <f>SUM(H453:H456)</f>
        <v>79500</v>
      </c>
      <c r="I452" s="64" t="s">
        <v>31</v>
      </c>
      <c r="J452" s="80"/>
      <c r="K452" s="80"/>
      <c r="L452" s="80"/>
      <c r="M452" s="80">
        <v>1</v>
      </c>
      <c r="N452" s="80"/>
      <c r="O452" s="80"/>
      <c r="P452" s="80"/>
      <c r="Q452" s="80"/>
      <c r="R452" s="80"/>
      <c r="S452" s="80"/>
      <c r="T452" s="80"/>
      <c r="U452" s="80"/>
      <c r="V452" s="107"/>
    </row>
    <row r="453" spans="1:22" ht="16.350000000000001" customHeight="1" x14ac:dyDescent="0.3">
      <c r="A453" s="89">
        <v>445</v>
      </c>
      <c r="B453" s="58"/>
      <c r="C453" s="59" t="s">
        <v>156</v>
      </c>
      <c r="D453" s="58"/>
      <c r="E453" s="56">
        <v>100</v>
      </c>
      <c r="F453" s="58" t="s">
        <v>117</v>
      </c>
      <c r="G453" s="66">
        <v>120</v>
      </c>
      <c r="H453" s="66">
        <f>+E453*G453</f>
        <v>12000</v>
      </c>
      <c r="I453" s="81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1:22" ht="16.350000000000001" customHeight="1" x14ac:dyDescent="0.3">
      <c r="A454" s="89">
        <v>446</v>
      </c>
      <c r="B454" s="58"/>
      <c r="C454" s="59" t="s">
        <v>120</v>
      </c>
      <c r="D454" s="58"/>
      <c r="E454" s="56">
        <v>100</v>
      </c>
      <c r="F454" s="58" t="s">
        <v>117</v>
      </c>
      <c r="G454" s="66">
        <v>180</v>
      </c>
      <c r="H454" s="66">
        <f t="shared" ref="H454:H456" si="37">+E454*G454</f>
        <v>18000</v>
      </c>
      <c r="I454" s="81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1:22" ht="16.350000000000001" customHeight="1" x14ac:dyDescent="0.3">
      <c r="A455" s="89">
        <v>447</v>
      </c>
      <c r="B455" s="58"/>
      <c r="C455" s="59" t="s">
        <v>121</v>
      </c>
      <c r="D455" s="58"/>
      <c r="E455" s="56">
        <v>100</v>
      </c>
      <c r="F455" s="58" t="s">
        <v>117</v>
      </c>
      <c r="G455" s="66">
        <v>120</v>
      </c>
      <c r="H455" s="66">
        <f t="shared" si="37"/>
        <v>12000</v>
      </c>
      <c r="I455" s="81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1:22" ht="16.350000000000001" customHeight="1" x14ac:dyDescent="0.3">
      <c r="A456" s="89">
        <v>448</v>
      </c>
      <c r="B456" s="58"/>
      <c r="C456" s="59" t="s">
        <v>339</v>
      </c>
      <c r="D456" s="58"/>
      <c r="E456" s="56">
        <v>75</v>
      </c>
      <c r="F456" s="58" t="s">
        <v>117</v>
      </c>
      <c r="G456" s="66">
        <v>500</v>
      </c>
      <c r="H456" s="66">
        <f t="shared" si="37"/>
        <v>37500</v>
      </c>
      <c r="I456" s="81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1:22" ht="16.350000000000001" customHeight="1" x14ac:dyDescent="0.3">
      <c r="A457" s="89">
        <v>449</v>
      </c>
      <c r="B457" s="63" t="s">
        <v>64</v>
      </c>
      <c r="C457" s="64" t="s">
        <v>41</v>
      </c>
      <c r="D457" s="63" t="s">
        <v>365</v>
      </c>
      <c r="E457" s="63"/>
      <c r="F457" s="63"/>
      <c r="G457" s="64"/>
      <c r="H457" s="65">
        <f>SUM(H458:H460)</f>
        <v>173400</v>
      </c>
      <c r="I457" s="64" t="s">
        <v>31</v>
      </c>
      <c r="J457" s="80"/>
      <c r="K457" s="80"/>
      <c r="L457" s="80"/>
      <c r="M457" s="80">
        <v>1</v>
      </c>
      <c r="N457" s="80"/>
      <c r="O457" s="80"/>
      <c r="P457" s="80">
        <v>1</v>
      </c>
      <c r="Q457" s="80"/>
      <c r="R457" s="80"/>
      <c r="S457" s="80">
        <v>1</v>
      </c>
      <c r="T457" s="80"/>
      <c r="U457" s="80"/>
      <c r="V457" s="107"/>
    </row>
    <row r="458" spans="1:22" ht="16.350000000000001" customHeight="1" x14ac:dyDescent="0.3">
      <c r="A458" s="89">
        <v>450</v>
      </c>
      <c r="B458" s="58"/>
      <c r="C458" s="59" t="s">
        <v>156</v>
      </c>
      <c r="D458" s="58"/>
      <c r="E458" s="56">
        <v>510</v>
      </c>
      <c r="F458" s="58" t="s">
        <v>117</v>
      </c>
      <c r="G458" s="66">
        <v>80</v>
      </c>
      <c r="H458" s="66">
        <f>+E458*G458</f>
        <v>40800</v>
      </c>
      <c r="I458" s="81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1:22" ht="16.350000000000001" customHeight="1" x14ac:dyDescent="0.3">
      <c r="A459" s="56">
        <v>451</v>
      </c>
      <c r="B459" s="58"/>
      <c r="C459" s="59" t="s">
        <v>120</v>
      </c>
      <c r="D459" s="58"/>
      <c r="E459" s="56">
        <v>510</v>
      </c>
      <c r="F459" s="58" t="s">
        <v>117</v>
      </c>
      <c r="G459" s="66">
        <v>180</v>
      </c>
      <c r="H459" s="66">
        <f t="shared" ref="H459:H460" si="38">+E459*G459</f>
        <v>91800</v>
      </c>
      <c r="I459" s="81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1:22" ht="16.350000000000001" customHeight="1" x14ac:dyDescent="0.3">
      <c r="A460" s="56">
        <v>452</v>
      </c>
      <c r="B460" s="58"/>
      <c r="C460" s="59" t="s">
        <v>121</v>
      </c>
      <c r="D460" s="58"/>
      <c r="E460" s="56">
        <v>510</v>
      </c>
      <c r="F460" s="58" t="s">
        <v>117</v>
      </c>
      <c r="G460" s="66">
        <v>80</v>
      </c>
      <c r="H460" s="66">
        <f t="shared" si="38"/>
        <v>40800</v>
      </c>
      <c r="I460" s="81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1:22" ht="26.4" x14ac:dyDescent="0.3">
      <c r="A461" s="89">
        <v>453</v>
      </c>
      <c r="B461" s="63" t="s">
        <v>64</v>
      </c>
      <c r="C461" s="64" t="s">
        <v>43</v>
      </c>
      <c r="D461" s="63" t="s">
        <v>367</v>
      </c>
      <c r="E461" s="63"/>
      <c r="F461" s="63"/>
      <c r="G461" s="64"/>
      <c r="H461" s="65">
        <f>SUM(H462:H465)</f>
        <v>2200000</v>
      </c>
      <c r="I461" s="64" t="s">
        <v>31</v>
      </c>
      <c r="J461" s="80">
        <v>1</v>
      </c>
      <c r="K461" s="80"/>
      <c r="L461" s="80"/>
      <c r="M461" s="80">
        <v>1</v>
      </c>
      <c r="N461" s="80"/>
      <c r="O461" s="80"/>
      <c r="P461" s="80">
        <v>1</v>
      </c>
      <c r="Q461" s="80"/>
      <c r="R461" s="80"/>
      <c r="S461" s="80">
        <v>1</v>
      </c>
      <c r="T461" s="80"/>
      <c r="U461" s="80"/>
      <c r="V461" s="107"/>
    </row>
    <row r="462" spans="1:22" ht="16.350000000000001" customHeight="1" x14ac:dyDescent="0.3">
      <c r="A462" s="89">
        <v>454</v>
      </c>
      <c r="B462" s="58"/>
      <c r="C462" s="59" t="s">
        <v>196</v>
      </c>
      <c r="D462" s="58"/>
      <c r="E462" s="56">
        <v>4400</v>
      </c>
      <c r="F462" s="58" t="s">
        <v>117</v>
      </c>
      <c r="G462" s="66">
        <v>120</v>
      </c>
      <c r="H462" s="66">
        <f>+E462*G462</f>
        <v>528000</v>
      </c>
      <c r="I462" s="81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1:22" ht="16.350000000000001" customHeight="1" x14ac:dyDescent="0.3">
      <c r="A463" s="89">
        <v>455</v>
      </c>
      <c r="B463" s="58"/>
      <c r="C463" s="59" t="s">
        <v>159</v>
      </c>
      <c r="D463" s="58"/>
      <c r="E463" s="56">
        <v>4400</v>
      </c>
      <c r="F463" s="58" t="s">
        <v>117</v>
      </c>
      <c r="G463" s="66">
        <v>100</v>
      </c>
      <c r="H463" s="66">
        <f t="shared" ref="H463:H465" si="39">+E463*G463</f>
        <v>440000</v>
      </c>
      <c r="I463" s="81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 spans="1:22" ht="16.350000000000001" customHeight="1" x14ac:dyDescent="0.3">
      <c r="A464" s="89">
        <v>456</v>
      </c>
      <c r="B464" s="58"/>
      <c r="C464" s="59" t="s">
        <v>120</v>
      </c>
      <c r="D464" s="58"/>
      <c r="E464" s="56">
        <v>4400</v>
      </c>
      <c r="F464" s="58" t="s">
        <v>117</v>
      </c>
      <c r="G464" s="66">
        <v>180</v>
      </c>
      <c r="H464" s="66">
        <f t="shared" si="39"/>
        <v>792000</v>
      </c>
      <c r="I464" s="81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</row>
    <row r="465" spans="1:25" ht="16.350000000000001" customHeight="1" x14ac:dyDescent="0.3">
      <c r="A465" s="89">
        <v>457</v>
      </c>
      <c r="B465" s="58"/>
      <c r="C465" s="59" t="s">
        <v>183</v>
      </c>
      <c r="D465" s="58"/>
      <c r="E465" s="56">
        <v>4400</v>
      </c>
      <c r="F465" s="58" t="s">
        <v>117</v>
      </c>
      <c r="G465" s="66">
        <v>100</v>
      </c>
      <c r="H465" s="66">
        <f t="shared" si="39"/>
        <v>440000</v>
      </c>
      <c r="I465" s="81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 spans="1:25" ht="16.350000000000001" customHeight="1" x14ac:dyDescent="0.3">
      <c r="A466" s="85"/>
      <c r="B466" s="85"/>
      <c r="C466" s="70" t="s">
        <v>66</v>
      </c>
      <c r="D466" s="85"/>
      <c r="E466" s="85"/>
      <c r="F466" s="85"/>
      <c r="G466" s="86"/>
      <c r="H466" s="71">
        <f>+H436+H389+H383+H379+H359+H349+H331+H233+H205+H31+H11</f>
        <v>44941620.840000004</v>
      </c>
      <c r="I466" s="86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110"/>
    </row>
    <row r="467" spans="1:25" x14ac:dyDescent="0.3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73"/>
    </row>
    <row r="468" spans="1:25" ht="16.350000000000001" customHeight="1" x14ac:dyDescent="0.3">
      <c r="A468" s="87" t="s">
        <v>67</v>
      </c>
      <c r="B468" s="73"/>
      <c r="D468" s="73"/>
      <c r="E468" s="73"/>
      <c r="F468" s="73"/>
      <c r="I468" s="73" t="s">
        <v>69</v>
      </c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</row>
    <row r="469" spans="1:25" s="76" customFormat="1" x14ac:dyDescent="0.3">
      <c r="A469" s="90"/>
      <c r="C469" s="73"/>
      <c r="G469" s="73"/>
      <c r="H469" s="88"/>
      <c r="I469" s="73"/>
      <c r="W469" s="73"/>
      <c r="X469" s="52"/>
      <c r="Y469" s="73"/>
    </row>
    <row r="470" spans="1:25" s="76" customFormat="1" x14ac:dyDescent="0.3">
      <c r="A470" s="90"/>
      <c r="C470" s="73"/>
      <c r="G470" s="73"/>
      <c r="H470" s="73"/>
      <c r="I470" s="73"/>
      <c r="W470" s="73"/>
      <c r="X470" s="52"/>
      <c r="Y470" s="73"/>
    </row>
    <row r="471" spans="1:25" s="76" customFormat="1" x14ac:dyDescent="0.3">
      <c r="A471" s="90" t="s">
        <v>347</v>
      </c>
      <c r="C471" s="73"/>
      <c r="G471" s="73"/>
      <c r="H471" s="73"/>
      <c r="I471" s="74" t="s">
        <v>358</v>
      </c>
      <c r="W471" s="73"/>
      <c r="X471" s="52"/>
      <c r="Y471" s="73"/>
    </row>
    <row r="472" spans="1:25" s="76" customFormat="1" x14ac:dyDescent="0.3">
      <c r="A472" s="90" t="s">
        <v>346</v>
      </c>
      <c r="C472" s="73"/>
      <c r="G472" s="73"/>
      <c r="H472" s="73"/>
      <c r="I472" s="73" t="s">
        <v>75</v>
      </c>
      <c r="W472" s="73"/>
      <c r="X472" s="52"/>
      <c r="Y472" s="73"/>
    </row>
    <row r="473" spans="1:25" s="76" customFormat="1" x14ac:dyDescent="0.3">
      <c r="A473" s="90" t="s">
        <v>345</v>
      </c>
      <c r="C473" s="73"/>
      <c r="G473" s="73"/>
      <c r="H473" s="73"/>
      <c r="I473" s="73" t="s">
        <v>74</v>
      </c>
      <c r="W473" s="73"/>
      <c r="X473" s="52"/>
      <c r="Y473" s="73"/>
    </row>
    <row r="476" spans="1:25" x14ac:dyDescent="0.3">
      <c r="I476" s="76"/>
      <c r="V476" s="73"/>
      <c r="W476" s="52"/>
      <c r="X476" s="73"/>
    </row>
    <row r="477" spans="1:25" x14ac:dyDescent="0.3">
      <c r="I477" s="76"/>
      <c r="V477" s="73"/>
      <c r="W477" s="52"/>
      <c r="X477" s="73"/>
    </row>
    <row r="478" spans="1:25" x14ac:dyDescent="0.3"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100"/>
      <c r="W478" s="52"/>
      <c r="X478" s="73"/>
    </row>
    <row r="479" spans="1:25" x14ac:dyDescent="0.3">
      <c r="I479" s="76"/>
      <c r="U479" s="98"/>
      <c r="V479" s="100"/>
      <c r="W479" s="52"/>
      <c r="X479" s="73"/>
    </row>
    <row r="480" spans="1:25" x14ac:dyDescent="0.3">
      <c r="I480" s="97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8"/>
      <c r="W480" s="100"/>
    </row>
  </sheetData>
  <mergeCells count="11">
    <mergeCell ref="A467:U467"/>
    <mergeCell ref="A6:U6"/>
    <mergeCell ref="A7:U7"/>
    <mergeCell ref="E8:G8"/>
    <mergeCell ref="J8:U8"/>
    <mergeCell ref="E9:G9"/>
    <mergeCell ref="A1:U1"/>
    <mergeCell ref="A2:U2"/>
    <mergeCell ref="A3:U3"/>
    <mergeCell ref="A4:U4"/>
    <mergeCell ref="A5:U5"/>
  </mergeCells>
  <printOptions horizontalCentered="1"/>
  <pageMargins left="0" right="0" top="0.78740157480314965" bottom="0.59055118110236227" header="0.11811023622047245" footer="0.11811023622047245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topLeftCell="A8" zoomScale="85" zoomScaleNormal="85" workbookViewId="0">
      <selection activeCell="D20" sqref="D20"/>
    </sheetView>
  </sheetViews>
  <sheetFormatPr defaultRowHeight="14.4" x14ac:dyDescent="0.3"/>
  <cols>
    <col min="1" max="1" width="18" customWidth="1"/>
    <col min="2" max="4" width="13" customWidth="1"/>
    <col min="5" max="5" width="14.109375" customWidth="1"/>
    <col min="6" max="8" width="13" customWidth="1"/>
    <col min="9" max="9" width="14" customWidth="1"/>
    <col min="10" max="12" width="13" customWidth="1"/>
    <col min="13" max="13" width="14.21875" customWidth="1"/>
    <col min="14" max="15" width="13" customWidth="1"/>
    <col min="16" max="16" width="12.88671875" customWidth="1"/>
    <col min="17" max="17" width="14.33203125" customWidth="1"/>
    <col min="18" max="18" width="14.88671875" customWidth="1"/>
  </cols>
  <sheetData>
    <row r="1" spans="1:23" ht="15" customHeight="1" x14ac:dyDescent="0.3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38"/>
      <c r="T1" s="38"/>
      <c r="U1" s="38"/>
      <c r="W1" s="27"/>
    </row>
    <row r="2" spans="1:23" ht="14.4" customHeight="1" x14ac:dyDescent="0.3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8"/>
      <c r="T2" s="38"/>
      <c r="U2" s="38"/>
      <c r="W2" s="27"/>
    </row>
    <row r="3" spans="1:23" ht="14.4" customHeight="1" x14ac:dyDescent="0.3">
      <c r="A3" s="114" t="s">
        <v>73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4"/>
      <c r="T3" s="24"/>
      <c r="U3" s="24"/>
      <c r="W3" s="27"/>
    </row>
    <row r="4" spans="1:23" ht="14.4" customHeight="1" x14ac:dyDescent="0.3">
      <c r="A4" s="112" t="s">
        <v>340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38"/>
      <c r="T4" s="38"/>
      <c r="U4" s="38"/>
      <c r="W4" s="27"/>
    </row>
    <row r="5" spans="1:23" x14ac:dyDescent="0.3">
      <c r="A5" s="114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23" x14ac:dyDescent="0.3">
      <c r="A6" s="114" t="s">
        <v>348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3" x14ac:dyDescent="0.3">
      <c r="A7" s="114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23" x14ac:dyDescent="0.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23" x14ac:dyDescent="0.3">
      <c r="A9" s="134" t="s">
        <v>349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23" ht="18" customHeight="1" x14ac:dyDescent="0.3">
      <c r="A10" s="18" t="s">
        <v>350</v>
      </c>
      <c r="B10" s="18" t="s">
        <v>92</v>
      </c>
      <c r="C10" s="18" t="s">
        <v>93</v>
      </c>
      <c r="D10" s="18" t="s">
        <v>94</v>
      </c>
      <c r="E10" s="29" t="s">
        <v>351</v>
      </c>
      <c r="F10" s="18" t="s">
        <v>95</v>
      </c>
      <c r="G10" s="18" t="s">
        <v>96</v>
      </c>
      <c r="H10" s="18" t="s">
        <v>97</v>
      </c>
      <c r="I10" s="29" t="s">
        <v>352</v>
      </c>
      <c r="J10" s="18" t="s">
        <v>98</v>
      </c>
      <c r="K10" s="18" t="s">
        <v>99</v>
      </c>
      <c r="L10" s="18" t="s">
        <v>100</v>
      </c>
      <c r="M10" s="29" t="s">
        <v>353</v>
      </c>
      <c r="N10" s="18" t="s">
        <v>101</v>
      </c>
      <c r="O10" s="18" t="s">
        <v>102</v>
      </c>
      <c r="P10" s="18" t="s">
        <v>103</v>
      </c>
      <c r="Q10" s="29" t="s">
        <v>354</v>
      </c>
      <c r="R10" s="18" t="s">
        <v>15</v>
      </c>
    </row>
    <row r="11" spans="1:23" ht="18" customHeight="1" x14ac:dyDescent="0.3">
      <c r="A11" s="135" t="s">
        <v>355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</row>
    <row r="12" spans="1:23" ht="18" customHeight="1" x14ac:dyDescent="0.3">
      <c r="A12" s="25" t="s">
        <v>60</v>
      </c>
      <c r="B12" s="26" t="s">
        <v>356</v>
      </c>
      <c r="C12" s="30">
        <v>1</v>
      </c>
      <c r="D12" s="26" t="s">
        <v>356</v>
      </c>
      <c r="E12" s="31">
        <f>SUM(B12:C12)</f>
        <v>1</v>
      </c>
      <c r="F12" s="26" t="s">
        <v>356</v>
      </c>
      <c r="G12" s="26" t="s">
        <v>356</v>
      </c>
      <c r="H12" s="26" t="s">
        <v>356</v>
      </c>
      <c r="I12" s="32">
        <f>SUM(F12:H12)</f>
        <v>0</v>
      </c>
      <c r="J12" s="26" t="s">
        <v>356</v>
      </c>
      <c r="K12" s="26" t="s">
        <v>356</v>
      </c>
      <c r="L12" s="26" t="s">
        <v>356</v>
      </c>
      <c r="M12" s="32">
        <f>SUM(J12:L12)</f>
        <v>0</v>
      </c>
      <c r="N12" s="26">
        <v>1</v>
      </c>
      <c r="O12" s="26" t="s">
        <v>356</v>
      </c>
      <c r="P12" s="26" t="s">
        <v>356</v>
      </c>
      <c r="Q12" s="31">
        <f>SUM(N12:P12)</f>
        <v>1</v>
      </c>
      <c r="R12" s="30">
        <f>+E12+I12+M12+Q12</f>
        <v>2</v>
      </c>
    </row>
    <row r="13" spans="1:23" ht="18" customHeight="1" x14ac:dyDescent="0.3">
      <c r="A13" s="25" t="s">
        <v>38</v>
      </c>
      <c r="B13" s="26" t="s">
        <v>356</v>
      </c>
      <c r="C13" s="30">
        <v>1</v>
      </c>
      <c r="D13" s="30">
        <v>1</v>
      </c>
      <c r="E13" s="31">
        <f>SUM(B13:D13)</f>
        <v>2</v>
      </c>
      <c r="F13" s="30">
        <v>1</v>
      </c>
      <c r="G13" s="30">
        <v>1</v>
      </c>
      <c r="H13" s="30">
        <v>1</v>
      </c>
      <c r="I13" s="32">
        <f t="shared" ref="I13:I14" si="0">SUM(F13:H13)</f>
        <v>3</v>
      </c>
      <c r="J13" s="30">
        <v>1</v>
      </c>
      <c r="K13" s="30">
        <v>2</v>
      </c>
      <c r="L13" s="26" t="s">
        <v>356</v>
      </c>
      <c r="M13" s="32">
        <f t="shared" ref="M13:M14" si="1">SUM(J13:L13)</f>
        <v>3</v>
      </c>
      <c r="N13" s="30">
        <v>3</v>
      </c>
      <c r="O13" s="26" t="s">
        <v>356</v>
      </c>
      <c r="P13" s="26" t="s">
        <v>356</v>
      </c>
      <c r="Q13" s="31">
        <f t="shared" ref="Q13:Q14" si="2">SUM(N13:P13)</f>
        <v>3</v>
      </c>
      <c r="R13" s="30">
        <f t="shared" ref="R13:R14" si="3">+E13+I13+M13+Q13</f>
        <v>11</v>
      </c>
    </row>
    <row r="14" spans="1:23" ht="18" customHeight="1" x14ac:dyDescent="0.3">
      <c r="A14" s="25" t="s">
        <v>31</v>
      </c>
      <c r="B14" s="30">
        <v>2</v>
      </c>
      <c r="C14" s="30">
        <v>2</v>
      </c>
      <c r="D14" s="30">
        <v>3</v>
      </c>
      <c r="E14" s="31">
        <f>SUM(B14:D14)</f>
        <v>7</v>
      </c>
      <c r="F14" s="30">
        <v>1</v>
      </c>
      <c r="G14" s="30">
        <v>2</v>
      </c>
      <c r="H14" s="30">
        <v>1</v>
      </c>
      <c r="I14" s="32">
        <f t="shared" si="0"/>
        <v>4</v>
      </c>
      <c r="J14" s="30">
        <v>2</v>
      </c>
      <c r="K14" s="30">
        <v>1</v>
      </c>
      <c r="L14" s="30">
        <v>3</v>
      </c>
      <c r="M14" s="32">
        <f t="shared" si="1"/>
        <v>6</v>
      </c>
      <c r="N14" s="30">
        <v>2</v>
      </c>
      <c r="O14" s="26">
        <v>1</v>
      </c>
      <c r="P14" s="26" t="s">
        <v>356</v>
      </c>
      <c r="Q14" s="31">
        <f t="shared" si="2"/>
        <v>3</v>
      </c>
      <c r="R14" s="30">
        <f t="shared" si="3"/>
        <v>20</v>
      </c>
    </row>
    <row r="15" spans="1:23" ht="18" customHeight="1" x14ac:dyDescent="0.3">
      <c r="A15" s="25" t="s">
        <v>362</v>
      </c>
      <c r="B15" s="26" t="s">
        <v>356</v>
      </c>
      <c r="C15" s="26" t="s">
        <v>356</v>
      </c>
      <c r="D15" s="26">
        <v>1</v>
      </c>
      <c r="E15" s="31">
        <v>1</v>
      </c>
      <c r="F15" s="26" t="s">
        <v>356</v>
      </c>
      <c r="G15" s="26">
        <v>1</v>
      </c>
      <c r="H15" s="26">
        <v>1</v>
      </c>
      <c r="I15" s="32">
        <v>2</v>
      </c>
      <c r="J15" s="26" t="s">
        <v>356</v>
      </c>
      <c r="K15" s="26">
        <v>1</v>
      </c>
      <c r="L15" s="26" t="s">
        <v>356</v>
      </c>
      <c r="M15" s="32">
        <v>1</v>
      </c>
      <c r="N15" s="30">
        <v>1</v>
      </c>
      <c r="O15" s="26" t="s">
        <v>356</v>
      </c>
      <c r="P15" s="26" t="s">
        <v>356</v>
      </c>
      <c r="Q15" s="31">
        <v>1</v>
      </c>
      <c r="R15" s="30">
        <f>+E15+I15+M15+Q15</f>
        <v>5</v>
      </c>
    </row>
    <row r="16" spans="1:23" ht="18" customHeight="1" x14ac:dyDescent="0.3">
      <c r="A16" s="33" t="s">
        <v>15</v>
      </c>
      <c r="B16" s="34">
        <f t="shared" ref="B16:H16" si="4">SUM(B12:B15)</f>
        <v>2</v>
      </c>
      <c r="C16" s="34">
        <f>SUM(C12:C15)</f>
        <v>4</v>
      </c>
      <c r="D16" s="34">
        <f t="shared" si="4"/>
        <v>5</v>
      </c>
      <c r="E16" s="35">
        <f t="shared" si="4"/>
        <v>11</v>
      </c>
      <c r="F16" s="34">
        <f t="shared" si="4"/>
        <v>2</v>
      </c>
      <c r="G16" s="34">
        <f t="shared" si="4"/>
        <v>4</v>
      </c>
      <c r="H16" s="34">
        <f t="shared" si="4"/>
        <v>3</v>
      </c>
      <c r="I16" s="35">
        <v>8</v>
      </c>
      <c r="J16" s="34">
        <f>SUM(J12:J14)</f>
        <v>3</v>
      </c>
      <c r="K16" s="34">
        <f>SUM(K12:K14)</f>
        <v>3</v>
      </c>
      <c r="L16" s="34">
        <f>SUM(L12:L14)</f>
        <v>3</v>
      </c>
      <c r="M16" s="35">
        <v>9</v>
      </c>
      <c r="N16" s="34">
        <f>SUM(N12:N15)</f>
        <v>7</v>
      </c>
      <c r="O16" s="34">
        <f>SUM(O12:O14)</f>
        <v>1</v>
      </c>
      <c r="P16" s="34">
        <f>SUM(P12:P14)</f>
        <v>0</v>
      </c>
      <c r="Q16" s="35">
        <v>9</v>
      </c>
      <c r="R16" s="34">
        <f>+E16+I16+M16+Q16</f>
        <v>37</v>
      </c>
    </row>
    <row r="18" spans="1:23" x14ac:dyDescent="0.3">
      <c r="A18" s="134" t="s">
        <v>357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23" ht="18.600000000000001" customHeight="1" x14ac:dyDescent="0.3">
      <c r="A19" s="18" t="s">
        <v>350</v>
      </c>
      <c r="B19" s="18" t="s">
        <v>92</v>
      </c>
      <c r="C19" s="18" t="s">
        <v>93</v>
      </c>
      <c r="D19" s="18" t="s">
        <v>94</v>
      </c>
      <c r="E19" s="29" t="s">
        <v>351</v>
      </c>
      <c r="F19" s="18" t="s">
        <v>95</v>
      </c>
      <c r="G19" s="18" t="s">
        <v>96</v>
      </c>
      <c r="H19" s="18" t="s">
        <v>97</v>
      </c>
      <c r="I19" s="29" t="s">
        <v>352</v>
      </c>
      <c r="J19" s="18" t="s">
        <v>98</v>
      </c>
      <c r="K19" s="18" t="s">
        <v>99</v>
      </c>
      <c r="L19" s="18" t="s">
        <v>100</v>
      </c>
      <c r="M19" s="29" t="s">
        <v>353</v>
      </c>
      <c r="N19" s="18" t="s">
        <v>101</v>
      </c>
      <c r="O19" s="18" t="s">
        <v>102</v>
      </c>
      <c r="P19" s="18" t="s">
        <v>103</v>
      </c>
      <c r="Q19" s="29" t="s">
        <v>354</v>
      </c>
      <c r="R19" s="36" t="s">
        <v>15</v>
      </c>
    </row>
    <row r="20" spans="1:23" ht="18.600000000000001" customHeight="1" x14ac:dyDescent="0.3">
      <c r="A20" s="25" t="s">
        <v>60</v>
      </c>
      <c r="B20" s="94">
        <v>0</v>
      </c>
      <c r="C20" s="40">
        <v>140000</v>
      </c>
      <c r="D20" s="94">
        <v>0</v>
      </c>
      <c r="E20" s="37">
        <f>SUM(B20:C20)</f>
        <v>140000</v>
      </c>
      <c r="F20" s="94">
        <v>0</v>
      </c>
      <c r="G20" s="94">
        <v>0</v>
      </c>
      <c r="H20" s="94">
        <v>0</v>
      </c>
      <c r="I20" s="39">
        <f>SUM(F20:H20)</f>
        <v>0</v>
      </c>
      <c r="J20" s="94">
        <v>0</v>
      </c>
      <c r="K20" s="94">
        <v>0</v>
      </c>
      <c r="L20" s="94">
        <v>0</v>
      </c>
      <c r="M20" s="111">
        <f>SUM(J20:L20)</f>
        <v>0</v>
      </c>
      <c r="N20" s="40">
        <v>500000</v>
      </c>
      <c r="O20" s="40">
        <v>0</v>
      </c>
      <c r="P20" s="94">
        <v>0</v>
      </c>
      <c r="Q20" s="37">
        <f>SUM(N20:P20)</f>
        <v>500000</v>
      </c>
      <c r="R20" s="44">
        <f>+E20+I20+M20+Q20</f>
        <v>640000</v>
      </c>
    </row>
    <row r="21" spans="1:23" ht="18.600000000000001" customHeight="1" x14ac:dyDescent="0.3">
      <c r="A21" s="25" t="s">
        <v>38</v>
      </c>
      <c r="B21" s="94">
        <v>0</v>
      </c>
      <c r="C21" s="40">
        <v>1041931.6363636364</v>
      </c>
      <c r="D21" s="40">
        <v>1041931.6363636364</v>
      </c>
      <c r="E21" s="37">
        <f>SUM(B21:D21)</f>
        <v>2083863.2727272727</v>
      </c>
      <c r="F21" s="40">
        <v>1041931.6363636364</v>
      </c>
      <c r="G21" s="40">
        <v>1041931.6363636364</v>
      </c>
      <c r="H21" s="40">
        <v>1041931.6363636364</v>
      </c>
      <c r="I21" s="39">
        <f>SUM(F21:H21)</f>
        <v>3125794.9090909092</v>
      </c>
      <c r="J21" s="40">
        <v>1041931.6363636364</v>
      </c>
      <c r="K21" s="40">
        <v>2083863.2727272727</v>
      </c>
      <c r="L21" s="94">
        <v>0</v>
      </c>
      <c r="M21" s="37">
        <f>SUM(J21:L21)</f>
        <v>3125794.9090909092</v>
      </c>
      <c r="N21" s="40">
        <v>3125794.91</v>
      </c>
      <c r="O21" s="40">
        <v>0</v>
      </c>
      <c r="P21" s="94">
        <v>0</v>
      </c>
      <c r="Q21" s="37">
        <f>SUM(N21:P21)</f>
        <v>3125794.91</v>
      </c>
      <c r="R21" s="44">
        <f>+E21+I21+M21+Q21</f>
        <v>11461248.00090909</v>
      </c>
    </row>
    <row r="22" spans="1:23" ht="18.600000000000001" customHeight="1" x14ac:dyDescent="0.3">
      <c r="A22" s="25" t="s">
        <v>31</v>
      </c>
      <c r="B22" s="40">
        <v>2890524.3679999998</v>
      </c>
      <c r="C22" s="40">
        <v>2890524.3679999998</v>
      </c>
      <c r="D22" s="40">
        <v>4335786.5519999992</v>
      </c>
      <c r="E22" s="37">
        <f>SUM(B22:D22)</f>
        <v>10116835.287999999</v>
      </c>
      <c r="F22" s="40">
        <v>1445262.1839999999</v>
      </c>
      <c r="G22" s="40">
        <v>2890524.3679999998</v>
      </c>
      <c r="H22" s="40">
        <v>1445262.1839999999</v>
      </c>
      <c r="I22" s="39">
        <f>SUM(F22:H22)</f>
        <v>5781048.7359999996</v>
      </c>
      <c r="J22" s="40">
        <v>2890524.3679999998</v>
      </c>
      <c r="K22" s="94">
        <v>1445262.1839999999</v>
      </c>
      <c r="L22" s="40">
        <v>4335786.5519999992</v>
      </c>
      <c r="M22" s="37">
        <f>SUM(J22:L22)</f>
        <v>8671573.1039999984</v>
      </c>
      <c r="N22" s="40">
        <v>2890524.3679999998</v>
      </c>
      <c r="O22" s="40">
        <v>1445262.1839999999</v>
      </c>
      <c r="P22" s="40">
        <v>0</v>
      </c>
      <c r="Q22" s="37">
        <f>SUM(N22:P22)</f>
        <v>4335786.5519999992</v>
      </c>
      <c r="R22" s="44">
        <f>+E22+I22+M22+Q22</f>
        <v>28905243.68</v>
      </c>
    </row>
    <row r="23" spans="1:23" ht="18.600000000000001" customHeight="1" x14ac:dyDescent="0.3">
      <c r="A23" s="25" t="s">
        <v>362</v>
      </c>
      <c r="B23" s="94">
        <v>0</v>
      </c>
      <c r="C23" s="94">
        <v>0</v>
      </c>
      <c r="D23" s="40">
        <v>876990.16</v>
      </c>
      <c r="E23" s="37">
        <f>SUM(B23:D23)</f>
        <v>876990.16</v>
      </c>
      <c r="F23" s="94">
        <v>0</v>
      </c>
      <c r="G23" s="40">
        <v>789950</v>
      </c>
      <c r="H23" s="40">
        <v>688289</v>
      </c>
      <c r="I23" s="39">
        <f>SUM(F23:H23)</f>
        <v>1478239</v>
      </c>
      <c r="J23" s="94">
        <v>0</v>
      </c>
      <c r="K23" s="40">
        <v>789950</v>
      </c>
      <c r="L23" s="40">
        <v>0</v>
      </c>
      <c r="M23" s="37">
        <f>SUM(J23:L23)</f>
        <v>789950</v>
      </c>
      <c r="N23" s="40">
        <v>789950</v>
      </c>
      <c r="O23" s="40">
        <v>0</v>
      </c>
      <c r="P23" s="40">
        <v>0</v>
      </c>
      <c r="Q23" s="37">
        <f>SUM(N23:P23)</f>
        <v>789950</v>
      </c>
      <c r="R23" s="44">
        <f>+E23+I23+M23+Q23</f>
        <v>3935129.16</v>
      </c>
    </row>
    <row r="24" spans="1:23" ht="18.600000000000001" customHeight="1" x14ac:dyDescent="0.3">
      <c r="A24" s="33" t="s">
        <v>15</v>
      </c>
      <c r="B24" s="41">
        <f>SUM(B20:B23)</f>
        <v>2890524.3679999998</v>
      </c>
      <c r="C24" s="41">
        <f>SUM(C20:C23)</f>
        <v>4072456.004363636</v>
      </c>
      <c r="D24" s="41">
        <f t="shared" ref="D24" si="5">SUM(D20:D23)</f>
        <v>6254708.3483636361</v>
      </c>
      <c r="E24" s="42">
        <f t="shared" ref="E24:N24" si="6">SUM(E20:E23)</f>
        <v>13217688.720727272</v>
      </c>
      <c r="F24" s="41">
        <f t="shared" si="6"/>
        <v>2487193.8203636361</v>
      </c>
      <c r="G24" s="41">
        <f t="shared" si="6"/>
        <v>4722406.0043636356</v>
      </c>
      <c r="H24" s="41">
        <f t="shared" si="6"/>
        <v>3175482.8203636361</v>
      </c>
      <c r="I24" s="42">
        <f t="shared" si="6"/>
        <v>10385082.645090908</v>
      </c>
      <c r="J24" s="41">
        <f t="shared" si="6"/>
        <v>3932456.004363636</v>
      </c>
      <c r="K24" s="41">
        <f t="shared" si="6"/>
        <v>4319075.4567272728</v>
      </c>
      <c r="L24" s="41">
        <f t="shared" si="6"/>
        <v>4335786.5519999992</v>
      </c>
      <c r="M24" s="42">
        <f t="shared" si="6"/>
        <v>12587318.013090909</v>
      </c>
      <c r="N24" s="41">
        <f t="shared" si="6"/>
        <v>7306269.2779999999</v>
      </c>
      <c r="O24" s="41">
        <f t="shared" ref="O24:P24" si="7">SUM(O20:O23)</f>
        <v>1445262.1839999999</v>
      </c>
      <c r="P24" s="41">
        <f t="shared" si="7"/>
        <v>0</v>
      </c>
      <c r="Q24" s="42">
        <f>SUM(Q20:Q23)</f>
        <v>8751531.4619999994</v>
      </c>
      <c r="R24" s="43">
        <f>SUM(R20:R23)</f>
        <v>44941620.840909094</v>
      </c>
    </row>
    <row r="26" spans="1:23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23" ht="16.350000000000001" customHeight="1" x14ac:dyDescent="0.3">
      <c r="C27" s="45" t="s">
        <v>67</v>
      </c>
      <c r="K27" s="46" t="s">
        <v>69</v>
      </c>
      <c r="W27" s="27"/>
    </row>
    <row r="28" spans="1:23" x14ac:dyDescent="0.3">
      <c r="B28" s="11"/>
      <c r="C28" s="12"/>
      <c r="D28" s="11"/>
      <c r="E28" s="11"/>
      <c r="F28" s="93"/>
      <c r="H28" s="28"/>
      <c r="J28" s="11"/>
      <c r="K28" s="46"/>
      <c r="M28" s="11"/>
      <c r="N28" s="11"/>
      <c r="O28" s="11"/>
      <c r="P28" s="11"/>
      <c r="Q28" s="11"/>
      <c r="R28" s="11"/>
      <c r="S28" s="11"/>
      <c r="T28" s="11"/>
      <c r="U28" s="11"/>
      <c r="W28" s="27"/>
    </row>
    <row r="29" spans="1:23" x14ac:dyDescent="0.3">
      <c r="B29" s="11"/>
      <c r="C29" s="12"/>
      <c r="D29" s="11"/>
      <c r="E29" s="11"/>
      <c r="F29" s="11"/>
      <c r="H29" s="28"/>
      <c r="J29" s="11"/>
      <c r="K29" s="46"/>
      <c r="M29" s="11"/>
      <c r="N29" s="11"/>
      <c r="O29" s="11"/>
      <c r="P29" s="11"/>
      <c r="Q29" s="11"/>
      <c r="R29" s="11"/>
      <c r="S29" s="11"/>
      <c r="T29" s="11"/>
      <c r="U29" s="11"/>
      <c r="W29" s="27"/>
    </row>
    <row r="30" spans="1:23" x14ac:dyDescent="0.3">
      <c r="B30" s="11"/>
      <c r="C30" s="12"/>
      <c r="D30" s="11"/>
      <c r="E30" s="11"/>
      <c r="F30" s="93"/>
      <c r="J30" s="11"/>
      <c r="K30" s="46"/>
      <c r="M30" s="11"/>
      <c r="N30" s="11"/>
      <c r="O30" s="11"/>
      <c r="P30" s="11"/>
      <c r="Q30" s="11"/>
      <c r="R30" s="11"/>
      <c r="S30" s="11"/>
      <c r="T30" s="11"/>
      <c r="U30" s="11"/>
      <c r="W30" s="27"/>
    </row>
    <row r="31" spans="1:23" x14ac:dyDescent="0.3">
      <c r="B31" s="11"/>
      <c r="C31" s="13" t="s">
        <v>347</v>
      </c>
      <c r="D31" s="11"/>
      <c r="E31" s="11"/>
      <c r="F31" s="11"/>
      <c r="J31" s="11"/>
      <c r="K31" s="47" t="s">
        <v>358</v>
      </c>
      <c r="M31" s="11"/>
      <c r="N31" s="11"/>
      <c r="O31" s="11"/>
      <c r="P31" s="11"/>
      <c r="Q31" s="11"/>
      <c r="R31" s="11"/>
      <c r="S31" s="11"/>
      <c r="T31" s="11"/>
      <c r="U31" s="11"/>
      <c r="W31" s="27"/>
    </row>
    <row r="32" spans="1:23" x14ac:dyDescent="0.3">
      <c r="B32" s="11"/>
      <c r="C32" s="12" t="s">
        <v>346</v>
      </c>
      <c r="D32" s="11"/>
      <c r="E32" s="11"/>
      <c r="F32" s="11"/>
      <c r="J32" s="11"/>
      <c r="K32" s="46" t="s">
        <v>75</v>
      </c>
      <c r="M32" s="11"/>
      <c r="N32" s="11"/>
      <c r="O32" s="11"/>
      <c r="P32" s="11"/>
      <c r="Q32" s="11"/>
      <c r="R32" s="11"/>
      <c r="S32" s="11"/>
      <c r="T32" s="11"/>
      <c r="U32" s="11"/>
      <c r="W32" s="27"/>
    </row>
    <row r="33" spans="2:23" x14ac:dyDescent="0.3">
      <c r="B33" s="11"/>
      <c r="C33" s="12" t="s">
        <v>345</v>
      </c>
      <c r="D33" s="11"/>
      <c r="E33" s="11"/>
      <c r="F33" s="11"/>
      <c r="J33" s="11"/>
      <c r="K33" s="46" t="s">
        <v>74</v>
      </c>
      <c r="M33" s="11"/>
      <c r="N33" s="11"/>
      <c r="O33" s="11"/>
      <c r="P33" s="11"/>
      <c r="Q33" s="11"/>
      <c r="R33" s="11"/>
      <c r="S33" s="11"/>
      <c r="T33" s="11"/>
      <c r="U33" s="11"/>
      <c r="W33" s="27"/>
    </row>
  </sheetData>
  <mergeCells count="13">
    <mergeCell ref="A4:R4"/>
    <mergeCell ref="A26:R26"/>
    <mergeCell ref="A1:R1"/>
    <mergeCell ref="A2:R2"/>
    <mergeCell ref="A3:R3"/>
    <mergeCell ref="A7:R7"/>
    <mergeCell ref="A8:I8"/>
    <mergeCell ref="J8:R8"/>
    <mergeCell ref="A9:R9"/>
    <mergeCell ref="A11:R11"/>
    <mergeCell ref="A18:R18"/>
    <mergeCell ref="A5:R5"/>
    <mergeCell ref="A6:R6"/>
  </mergeCells>
  <printOptions horizontalCentered="1"/>
  <pageMargins left="0" right="0" top="0.78740157480314965" bottom="0.59055118110236227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APP</vt:lpstr>
      <vt:lpstr>PPMP (2)</vt:lpstr>
      <vt:lpstr>SPI</vt:lpstr>
      <vt:lpstr>APP!Print_Area</vt:lpstr>
      <vt:lpstr>'PPMP (2)'!Print_Area</vt:lpstr>
      <vt:lpstr>SPI!Print_Area</vt:lpstr>
      <vt:lpstr>APP!Print_Titles</vt:lpstr>
      <vt:lpstr>'PPMP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May Espino</cp:lastModifiedBy>
  <cp:lastPrinted>2024-01-03T18:11:28Z</cp:lastPrinted>
  <dcterms:created xsi:type="dcterms:W3CDTF">2023-11-13T16:04:32Z</dcterms:created>
  <dcterms:modified xsi:type="dcterms:W3CDTF">2024-01-25T11:01:09Z</dcterms:modified>
</cp:coreProperties>
</file>